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240" yWindow="135" windowWidth="19440" windowHeight="7875" tabRatio="956" activeTab="1"/>
  </bookViews>
  <sheets>
    <sheet name="Lista" sheetId="4" r:id="rId1"/>
    <sheet name="Global" sheetId="18" r:id="rId2"/>
    <sheet name="CRON." sheetId="17" r:id="rId3"/>
    <sheet name="Pav. Cristo Rei - I" sheetId="6" r:id="rId4"/>
    <sheet name="Pav. Cristo Rei - II" sheetId="7" r:id="rId5"/>
    <sheet name="Pav. Irmão Ambrósio" sheetId="19" r:id="rId6"/>
    <sheet name="Comp. 01 - BL" sheetId="5" r:id="rId7"/>
    <sheet name="Pas. Cristo Rei I - LE" sheetId="20" r:id="rId8"/>
    <sheet name="Pas. Cristo Rei I - LD" sheetId="21" r:id="rId9"/>
    <sheet name="Pas. Cristo Rei II - LE" sheetId="22" r:id="rId10"/>
    <sheet name="Pas. Cristo Rei II - LD" sheetId="23" r:id="rId11"/>
    <sheet name="Pas. Ambrósio - LE" sheetId="24" r:id="rId12"/>
    <sheet name="Pas. Ambrósio - LD" sheetId="25" r:id="rId13"/>
  </sheets>
  <externalReferences>
    <externalReference r:id="rId14"/>
  </externalReferences>
  <definedNames>
    <definedName name="_xlnm.Print_Area" localSheetId="6">'Comp. 01 - BL'!$A$1:$I$28</definedName>
    <definedName name="_xlnm.Print_Area" localSheetId="2">CRON.!$A$1:$T$40</definedName>
    <definedName name="_xlnm.Print_Area" localSheetId="1">Global!$B$1:$J$98</definedName>
    <definedName name="_xlnm.Print_Area" localSheetId="0">Lista!$B$1:$F$40</definedName>
    <definedName name="_xlnm.Print_Area" localSheetId="12">'Pas. Ambrósio - LD'!$B$1:$J$58</definedName>
    <definedName name="_xlnm.Print_Area" localSheetId="11">'Pas. Ambrósio - LE'!$B$1:$J$58</definedName>
    <definedName name="_xlnm.Print_Area" localSheetId="8">'Pas. Cristo Rei I - LD'!$B$1:$J$58</definedName>
    <definedName name="_xlnm.Print_Area" localSheetId="7">'Pas. Cristo Rei I - LE'!$B$1:$J$58</definedName>
    <definedName name="_xlnm.Print_Area" localSheetId="10">'Pas. Cristo Rei II - LD'!$B$1:$J$58</definedName>
    <definedName name="_xlnm.Print_Area" localSheetId="9">'Pas. Cristo Rei II - LE'!$B$1:$J$58</definedName>
    <definedName name="_xlnm.Print_Area" localSheetId="3">'Pav. Cristo Rei - I'!$B$1:$J$59</definedName>
    <definedName name="_xlnm.Print_Area" localSheetId="4">'Pav. Cristo Rei - II'!$B$1:$J$59</definedName>
    <definedName name="_xlnm.Print_Area" localSheetId="5">'Pav. Irmão Ambrósio'!$B$1:$J$59</definedName>
  </definedNames>
  <calcPr calcId="125725" fullPrecision="0"/>
</workbook>
</file>

<file path=xl/calcChain.xml><?xml version="1.0" encoding="utf-8"?>
<calcChain xmlns="http://schemas.openxmlformats.org/spreadsheetml/2006/main">
  <c r="F31" i="4"/>
  <c r="J62" i="18" l="1"/>
  <c r="J81"/>
  <c r="J85"/>
  <c r="L26"/>
  <c r="L34"/>
  <c r="L39"/>
  <c r="L47"/>
  <c r="L21"/>
  <c r="L16"/>
  <c r="L11"/>
  <c r="D44"/>
  <c r="F19"/>
  <c r="F20"/>
  <c r="F24"/>
  <c r="F25"/>
  <c r="F29"/>
  <c r="F30"/>
  <c r="F31"/>
  <c r="F32"/>
  <c r="F33"/>
  <c r="F37"/>
  <c r="F38"/>
  <c r="F42"/>
  <c r="F44"/>
  <c r="F46"/>
  <c r="F15"/>
  <c r="F10"/>
  <c r="H46"/>
  <c r="I46" l="1"/>
  <c r="D43" i="19" l="1"/>
  <c r="D43" i="7"/>
  <c r="H45" i="19" l="1"/>
  <c r="I45" s="1"/>
  <c r="H45" i="7"/>
  <c r="I45" s="1"/>
  <c r="H45" i="6"/>
  <c r="I45" s="1"/>
  <c r="E31" i="4" l="1"/>
  <c r="F71" i="18"/>
  <c r="F72"/>
  <c r="F31" i="5"/>
  <c r="H24" i="19" l="1"/>
  <c r="H23"/>
  <c r="H19"/>
  <c r="H18"/>
  <c r="H24" i="7"/>
  <c r="H23"/>
  <c r="H19"/>
  <c r="H18"/>
  <c r="H41" i="6"/>
  <c r="H37"/>
  <c r="H36"/>
  <c r="H32"/>
  <c r="H31"/>
  <c r="H30"/>
  <c r="H29"/>
  <c r="H28"/>
  <c r="H24"/>
  <c r="H23"/>
  <c r="H19"/>
  <c r="H18"/>
  <c r="H14"/>
  <c r="H10"/>
  <c r="H41" i="7"/>
  <c r="H37"/>
  <c r="H36"/>
  <c r="H32"/>
  <c r="H31"/>
  <c r="H30"/>
  <c r="H29"/>
  <c r="H28"/>
  <c r="H14"/>
  <c r="H10"/>
  <c r="H41" i="19"/>
  <c r="H37"/>
  <c r="H36"/>
  <c r="H30"/>
  <c r="H31"/>
  <c r="H32"/>
  <c r="H29"/>
  <c r="H28"/>
  <c r="H25" i="18"/>
  <c r="H24"/>
  <c r="H20"/>
  <c r="H19"/>
  <c r="H15"/>
  <c r="H14" i="19"/>
  <c r="H10"/>
  <c r="H44" i="20"/>
  <c r="H40"/>
  <c r="H39"/>
  <c r="H38"/>
  <c r="H35"/>
  <c r="H32"/>
  <c r="H31"/>
  <c r="H30"/>
  <c r="H27"/>
  <c r="H26"/>
  <c r="H25"/>
  <c r="H21"/>
  <c r="H18"/>
  <c r="H15"/>
  <c r="H12"/>
  <c r="H11"/>
  <c r="H10"/>
  <c r="H44" i="21"/>
  <c r="H40"/>
  <c r="H39"/>
  <c r="H38"/>
  <c r="H35"/>
  <c r="H32"/>
  <c r="H31"/>
  <c r="H30"/>
  <c r="H27"/>
  <c r="H26"/>
  <c r="H25"/>
  <c r="H21"/>
  <c r="H18"/>
  <c r="H15"/>
  <c r="H12"/>
  <c r="H11"/>
  <c r="H10"/>
  <c r="H44" i="22"/>
  <c r="H40"/>
  <c r="H39"/>
  <c r="H38"/>
  <c r="H35"/>
  <c r="H32"/>
  <c r="H31"/>
  <c r="H30"/>
  <c r="H27"/>
  <c r="H26"/>
  <c r="H25"/>
  <c r="H21"/>
  <c r="H18"/>
  <c r="H15"/>
  <c r="H12"/>
  <c r="H11"/>
  <c r="H10"/>
  <c r="H44" i="23"/>
  <c r="H40"/>
  <c r="H39"/>
  <c r="H38"/>
  <c r="H35"/>
  <c r="H32"/>
  <c r="H31"/>
  <c r="H30"/>
  <c r="H27"/>
  <c r="H26"/>
  <c r="H25"/>
  <c r="H21"/>
  <c r="H18"/>
  <c r="H15"/>
  <c r="H12"/>
  <c r="H11"/>
  <c r="H10"/>
  <c r="H44" i="24"/>
  <c r="H40"/>
  <c r="H39"/>
  <c r="H38"/>
  <c r="H35"/>
  <c r="H32"/>
  <c r="H31"/>
  <c r="H30"/>
  <c r="H27"/>
  <c r="H26"/>
  <c r="H25"/>
  <c r="H21"/>
  <c r="H18"/>
  <c r="H15"/>
  <c r="H12"/>
  <c r="H11"/>
  <c r="H10"/>
  <c r="H44" i="25"/>
  <c r="H40"/>
  <c r="H39"/>
  <c r="H38"/>
  <c r="H35"/>
  <c r="H31"/>
  <c r="H32"/>
  <c r="H30"/>
  <c r="H26"/>
  <c r="H27"/>
  <c r="H25"/>
  <c r="H21"/>
  <c r="H18"/>
  <c r="H15"/>
  <c r="H11"/>
  <c r="H12"/>
  <c r="H10"/>
  <c r="H29" i="18"/>
  <c r="H30"/>
  <c r="H31"/>
  <c r="H32"/>
  <c r="H33"/>
  <c r="H37"/>
  <c r="H38"/>
  <c r="H42"/>
  <c r="H50"/>
  <c r="H51"/>
  <c r="H52"/>
  <c r="H55"/>
  <c r="H58"/>
  <c r="H61"/>
  <c r="H65"/>
  <c r="H66"/>
  <c r="H67"/>
  <c r="H70"/>
  <c r="H71"/>
  <c r="H72"/>
  <c r="H75"/>
  <c r="H78"/>
  <c r="H79"/>
  <c r="H80"/>
  <c r="H84"/>
  <c r="H10"/>
  <c r="B25" i="17" l="1"/>
  <c r="B24"/>
  <c r="B23"/>
  <c r="B22"/>
  <c r="B21"/>
  <c r="B20"/>
  <c r="B19"/>
  <c r="B18"/>
  <c r="B17"/>
  <c r="F51" i="18"/>
  <c r="F52"/>
  <c r="F55"/>
  <c r="F58"/>
  <c r="F61"/>
  <c r="F65"/>
  <c r="F66"/>
  <c r="F67"/>
  <c r="F70"/>
  <c r="F75"/>
  <c r="F78"/>
  <c r="F79"/>
  <c r="F80"/>
  <c r="F84"/>
  <c r="F50"/>
  <c r="C48" i="25"/>
  <c r="I44"/>
  <c r="I40"/>
  <c r="I39"/>
  <c r="I38"/>
  <c r="I35"/>
  <c r="J36" s="1"/>
  <c r="I32"/>
  <c r="I31"/>
  <c r="I30"/>
  <c r="I27"/>
  <c r="I26"/>
  <c r="I25"/>
  <c r="I21"/>
  <c r="J22" s="1"/>
  <c r="I18"/>
  <c r="J19" s="1"/>
  <c r="I15"/>
  <c r="J16" s="1"/>
  <c r="I12"/>
  <c r="I11"/>
  <c r="I10"/>
  <c r="J45" l="1"/>
  <c r="J41"/>
  <c r="J33"/>
  <c r="J28"/>
  <c r="J13"/>
  <c r="J47"/>
  <c r="F28" i="4" s="1"/>
  <c r="I44" i="24"/>
  <c r="I40"/>
  <c r="I39"/>
  <c r="I38"/>
  <c r="I44" i="23"/>
  <c r="J45" s="1"/>
  <c r="I40"/>
  <c r="I39"/>
  <c r="I38"/>
  <c r="I44" i="22"/>
  <c r="I40"/>
  <c r="I39"/>
  <c r="I38"/>
  <c r="I44" i="21"/>
  <c r="I40"/>
  <c r="I39"/>
  <c r="I38"/>
  <c r="I40" i="20"/>
  <c r="I39"/>
  <c r="I38"/>
  <c r="I80" i="18"/>
  <c r="I79"/>
  <c r="I78"/>
  <c r="I44" i="20"/>
  <c r="I84" i="18"/>
  <c r="C24" i="17" l="1"/>
  <c r="C25"/>
  <c r="J45" i="22"/>
  <c r="J41"/>
  <c r="J41" i="20"/>
  <c r="J41" i="24"/>
  <c r="J45"/>
  <c r="J41" i="23"/>
  <c r="J41" i="21"/>
  <c r="J45"/>
  <c r="J45" i="20"/>
  <c r="I52" i="18"/>
  <c r="I12" i="20"/>
  <c r="I12" i="21"/>
  <c r="I12" i="22"/>
  <c r="I12" i="23"/>
  <c r="I11" i="24"/>
  <c r="C48" l="1"/>
  <c r="I35"/>
  <c r="J36" s="1"/>
  <c r="I32"/>
  <c r="I31"/>
  <c r="I30"/>
  <c r="I27"/>
  <c r="I26"/>
  <c r="I25"/>
  <c r="I21"/>
  <c r="J22" s="1"/>
  <c r="I18"/>
  <c r="J19" s="1"/>
  <c r="I15"/>
  <c r="J16" s="1"/>
  <c r="I12"/>
  <c r="I10"/>
  <c r="C48" i="23"/>
  <c r="I35"/>
  <c r="J36" s="1"/>
  <c r="I32"/>
  <c r="I31"/>
  <c r="I30"/>
  <c r="I27"/>
  <c r="I26"/>
  <c r="I25"/>
  <c r="I21"/>
  <c r="J22" s="1"/>
  <c r="I18"/>
  <c r="J19" s="1"/>
  <c r="I15"/>
  <c r="J16" s="1"/>
  <c r="I11"/>
  <c r="I10"/>
  <c r="C48" i="22"/>
  <c r="I35"/>
  <c r="J36" s="1"/>
  <c r="I32"/>
  <c r="I31"/>
  <c r="I30"/>
  <c r="I27"/>
  <c r="I26"/>
  <c r="I25"/>
  <c r="I21"/>
  <c r="J22" s="1"/>
  <c r="I18"/>
  <c r="J19" s="1"/>
  <c r="I15"/>
  <c r="J16" s="1"/>
  <c r="I11"/>
  <c r="I10"/>
  <c r="C48" i="21"/>
  <c r="I35"/>
  <c r="J36" s="1"/>
  <c r="I32"/>
  <c r="I31"/>
  <c r="I30"/>
  <c r="I27"/>
  <c r="I26"/>
  <c r="I25"/>
  <c r="I21"/>
  <c r="J22" s="1"/>
  <c r="I18"/>
  <c r="J19" s="1"/>
  <c r="I15"/>
  <c r="J16" s="1"/>
  <c r="I11"/>
  <c r="I10"/>
  <c r="I75" i="18"/>
  <c r="J76" s="1"/>
  <c r="I72"/>
  <c r="I71"/>
  <c r="I70"/>
  <c r="I67"/>
  <c r="I66"/>
  <c r="I65"/>
  <c r="I61"/>
  <c r="C20" i="17" s="1"/>
  <c r="I58" i="18"/>
  <c r="J59" s="1"/>
  <c r="C19" i="17" s="1"/>
  <c r="I55" i="18"/>
  <c r="J56" s="1"/>
  <c r="C18" i="17" s="1"/>
  <c r="I51" i="18"/>
  <c r="I50"/>
  <c r="I21" i="20"/>
  <c r="J22" s="1"/>
  <c r="I35"/>
  <c r="J36" s="1"/>
  <c r="C48"/>
  <c r="I32"/>
  <c r="I31"/>
  <c r="I30"/>
  <c r="I27"/>
  <c r="I26"/>
  <c r="I25"/>
  <c r="I18"/>
  <c r="J19" s="1"/>
  <c r="I15"/>
  <c r="J16" s="1"/>
  <c r="I11"/>
  <c r="I10"/>
  <c r="J87" i="18" l="1"/>
  <c r="M85"/>
  <c r="C23" i="17"/>
  <c r="J68" i="18"/>
  <c r="C21" i="17" s="1"/>
  <c r="J53" i="18"/>
  <c r="C17" i="17" s="1"/>
  <c r="J73" i="18"/>
  <c r="C22" i="17" s="1"/>
  <c r="J13" i="23"/>
  <c r="J13" i="22"/>
  <c r="J13" i="21"/>
  <c r="J47" i="20"/>
  <c r="J47" i="21"/>
  <c r="F20" i="4" s="1"/>
  <c r="J47" i="22"/>
  <c r="F22" i="4" s="1"/>
  <c r="J47" i="23"/>
  <c r="F24" i="4" s="1"/>
  <c r="J28" i="24"/>
  <c r="J47"/>
  <c r="F26" i="4" s="1"/>
  <c r="J13" i="20"/>
  <c r="J13" i="24"/>
  <c r="J33"/>
  <c r="J28" i="23"/>
  <c r="J33"/>
  <c r="J28" i="22"/>
  <c r="J33"/>
  <c r="J28" i="21"/>
  <c r="J33"/>
  <c r="J28" i="20"/>
  <c r="J33"/>
  <c r="C31" i="17" l="1"/>
  <c r="D13" s="1"/>
  <c r="F18" i="4"/>
  <c r="D11" i="17" l="1"/>
  <c r="I32" i="6"/>
  <c r="I32" i="7"/>
  <c r="I10" i="18"/>
  <c r="I31" i="19"/>
  <c r="C49"/>
  <c r="I41"/>
  <c r="I37"/>
  <c r="I36"/>
  <c r="I32"/>
  <c r="I30"/>
  <c r="I29"/>
  <c r="I28"/>
  <c r="I24"/>
  <c r="I23"/>
  <c r="I19"/>
  <c r="I18"/>
  <c r="I14"/>
  <c r="J15" s="1"/>
  <c r="I10"/>
  <c r="J11" s="1"/>
  <c r="I36" i="7"/>
  <c r="I37" i="6"/>
  <c r="I31" i="7"/>
  <c r="I31" i="6"/>
  <c r="J38" i="19" l="1"/>
  <c r="J33"/>
  <c r="I33" i="18"/>
  <c r="I37"/>
  <c r="J25" i="19"/>
  <c r="J20"/>
  <c r="I32" i="18"/>
  <c r="A36" i="17"/>
  <c r="B16"/>
  <c r="B15"/>
  <c r="B14"/>
  <c r="B13"/>
  <c r="B12"/>
  <c r="B11"/>
  <c r="B10"/>
  <c r="C88" i="18" l="1"/>
  <c r="I42"/>
  <c r="I38"/>
  <c r="I31"/>
  <c r="I30"/>
  <c r="I29"/>
  <c r="I25"/>
  <c r="I24"/>
  <c r="I20"/>
  <c r="I19"/>
  <c r="C49" i="6"/>
  <c r="F29" i="17"/>
  <c r="H29" s="1"/>
  <c r="F28"/>
  <c r="H28" s="1"/>
  <c r="F27"/>
  <c r="F26"/>
  <c r="H26" s="1"/>
  <c r="F25"/>
  <c r="H25" s="1"/>
  <c r="F24"/>
  <c r="H24" s="1"/>
  <c r="F23"/>
  <c r="F22"/>
  <c r="F21"/>
  <c r="H21" s="1"/>
  <c r="F20"/>
  <c r="H20" s="1"/>
  <c r="F19"/>
  <c r="F18"/>
  <c r="F17"/>
  <c r="H17" s="1"/>
  <c r="F16"/>
  <c r="H16" s="1"/>
  <c r="F15"/>
  <c r="H15" s="1"/>
  <c r="F14"/>
  <c r="H14" s="1"/>
  <c r="F13"/>
  <c r="H13" s="1"/>
  <c r="F12"/>
  <c r="F11"/>
  <c r="H11" s="1"/>
  <c r="J11" s="1"/>
  <c r="F10"/>
  <c r="H10" s="1"/>
  <c r="J21" i="18" l="1"/>
  <c r="C12" i="17" s="1"/>
  <c r="J26" i="18"/>
  <c r="C13" i="17" s="1"/>
  <c r="J34" i="18"/>
  <c r="C14" i="17" s="1"/>
  <c r="J39" i="18"/>
  <c r="C15" i="17" s="1"/>
  <c r="I15" i="18"/>
  <c r="J17" i="17"/>
  <c r="J15"/>
  <c r="J26"/>
  <c r="J29"/>
  <c r="J25"/>
  <c r="J14"/>
  <c r="J10"/>
  <c r="J13"/>
  <c r="J21"/>
  <c r="L11"/>
  <c r="H12"/>
  <c r="H18"/>
  <c r="H22"/>
  <c r="J16"/>
  <c r="H19"/>
  <c r="J20"/>
  <c r="H23"/>
  <c r="J24"/>
  <c r="H27"/>
  <c r="J28"/>
  <c r="J16" i="18" l="1"/>
  <c r="M47"/>
  <c r="C11" i="17"/>
  <c r="D15" s="1"/>
  <c r="J11" i="18"/>
  <c r="C10" i="17" s="1"/>
  <c r="L28"/>
  <c r="L20"/>
  <c r="L13"/>
  <c r="J23"/>
  <c r="L16"/>
  <c r="J18"/>
  <c r="J12"/>
  <c r="N11"/>
  <c r="L29"/>
  <c r="L15"/>
  <c r="L17"/>
  <c r="L24"/>
  <c r="J22"/>
  <c r="L21"/>
  <c r="L10"/>
  <c r="L26"/>
  <c r="J27"/>
  <c r="J19"/>
  <c r="L14"/>
  <c r="L25"/>
  <c r="N14" l="1"/>
  <c r="L19"/>
  <c r="P11"/>
  <c r="L18"/>
  <c r="N26"/>
  <c r="N21"/>
  <c r="N15"/>
  <c r="L23"/>
  <c r="N28"/>
  <c r="N25"/>
  <c r="L27"/>
  <c r="L22"/>
  <c r="L12"/>
  <c r="N10"/>
  <c r="N24"/>
  <c r="N17"/>
  <c r="N29"/>
  <c r="N16"/>
  <c r="N13"/>
  <c r="N20"/>
  <c r="P24" l="1"/>
  <c r="N22"/>
  <c r="P28"/>
  <c r="P26"/>
  <c r="R11"/>
  <c r="P14"/>
  <c r="P17"/>
  <c r="P13"/>
  <c r="P29"/>
  <c r="N12"/>
  <c r="N23"/>
  <c r="P20"/>
  <c r="P16"/>
  <c r="N27"/>
  <c r="P25"/>
  <c r="P10"/>
  <c r="P15"/>
  <c r="P21"/>
  <c r="N18"/>
  <c r="N19"/>
  <c r="P27" l="1"/>
  <c r="R20"/>
  <c r="P23"/>
  <c r="R29"/>
  <c r="R17"/>
  <c r="T11"/>
  <c r="R28"/>
  <c r="R24"/>
  <c r="P18"/>
  <c r="R15"/>
  <c r="R10"/>
  <c r="R25"/>
  <c r="R13"/>
  <c r="P22"/>
  <c r="R16"/>
  <c r="P12"/>
  <c r="P19"/>
  <c r="R21"/>
  <c r="R14"/>
  <c r="R26"/>
  <c r="T14" l="1"/>
  <c r="R12"/>
  <c r="T21"/>
  <c r="T13"/>
  <c r="T25"/>
  <c r="T15"/>
  <c r="T24"/>
  <c r="V11"/>
  <c r="T29"/>
  <c r="T20"/>
  <c r="T26"/>
  <c r="R19"/>
  <c r="T16"/>
  <c r="R22"/>
  <c r="T10"/>
  <c r="R18"/>
  <c r="T28"/>
  <c r="T17"/>
  <c r="R23"/>
  <c r="R27"/>
  <c r="T27" l="1"/>
  <c r="V17"/>
  <c r="V16"/>
  <c r="X11"/>
  <c r="V10"/>
  <c r="T22"/>
  <c r="V26"/>
  <c r="V20"/>
  <c r="V15"/>
  <c r="V13"/>
  <c r="V14"/>
  <c r="T23"/>
  <c r="V28"/>
  <c r="T19"/>
  <c r="T12"/>
  <c r="T18"/>
  <c r="V29"/>
  <c r="V24"/>
  <c r="V25"/>
  <c r="V21"/>
  <c r="X20" l="1"/>
  <c r="X21"/>
  <c r="V19"/>
  <c r="V23"/>
  <c r="X13"/>
  <c r="V22"/>
  <c r="V27"/>
  <c r="X25"/>
  <c r="X26"/>
  <c r="X16"/>
  <c r="X29"/>
  <c r="V18"/>
  <c r="X28"/>
  <c r="X14"/>
  <c r="X24"/>
  <c r="V12"/>
  <c r="X15"/>
  <c r="X10"/>
  <c r="X17"/>
  <c r="X22" l="1"/>
  <c r="X23"/>
  <c r="X12"/>
  <c r="X18"/>
  <c r="X27"/>
  <c r="X19"/>
  <c r="C49" i="7" l="1"/>
  <c r="I41"/>
  <c r="I37"/>
  <c r="J38" s="1"/>
  <c r="I30"/>
  <c r="I29"/>
  <c r="I28"/>
  <c r="I24"/>
  <c r="I23"/>
  <c r="I19"/>
  <c r="I18"/>
  <c r="I14"/>
  <c r="J15" s="1"/>
  <c r="I10"/>
  <c r="I41" i="6"/>
  <c r="I36"/>
  <c r="J38" s="1"/>
  <c r="I30"/>
  <c r="I29"/>
  <c r="I28"/>
  <c r="I24"/>
  <c r="I23"/>
  <c r="I19"/>
  <c r="I18"/>
  <c r="I14"/>
  <c r="I10"/>
  <c r="I14" i="5"/>
  <c r="I13"/>
  <c r="I12"/>
  <c r="I11"/>
  <c r="I10"/>
  <c r="I9"/>
  <c r="I8"/>
  <c r="J20" i="7" l="1"/>
  <c r="J25"/>
  <c r="J25" i="6"/>
  <c r="J20"/>
  <c r="J15"/>
  <c r="J33" i="7"/>
  <c r="J33" i="6"/>
  <c r="J11" i="7"/>
  <c r="J11" i="6"/>
  <c r="I16" i="5"/>
  <c r="H43" i="19" l="1"/>
  <c r="I43" s="1"/>
  <c r="H43" i="7"/>
  <c r="I43" s="1"/>
  <c r="D43" i="6"/>
  <c r="H43" s="1"/>
  <c r="I43" s="1"/>
  <c r="J48" i="19" l="1"/>
  <c r="F15" i="4" s="1"/>
  <c r="J46" i="19"/>
  <c r="J48" i="7"/>
  <c r="F13" i="4" s="1"/>
  <c r="J46" i="7"/>
  <c r="J46" i="6"/>
  <c r="J48"/>
  <c r="H44" i="18"/>
  <c r="I44" s="1"/>
  <c r="D31" i="4"/>
  <c r="J47" i="18" l="1"/>
  <c r="C16" i="17"/>
  <c r="F11" i="4"/>
  <c r="D17" i="17" l="1"/>
  <c r="D21"/>
  <c r="D25"/>
  <c r="D18"/>
  <c r="D22"/>
  <c r="D16"/>
  <c r="D20"/>
  <c r="D24"/>
  <c r="D19"/>
  <c r="D23"/>
  <c r="AQ10"/>
  <c r="AL29"/>
  <c r="AP24"/>
  <c r="AC10"/>
  <c r="AP27"/>
  <c r="AH19"/>
  <c r="AR27"/>
  <c r="AL10"/>
  <c r="D10"/>
  <c r="AT12"/>
  <c r="AT21"/>
  <c r="AR21"/>
  <c r="AP15"/>
  <c r="AJ16"/>
  <c r="AB29"/>
  <c r="AC27"/>
  <c r="AR25"/>
  <c r="AE10"/>
  <c r="AR19"/>
  <c r="AT11"/>
  <c r="AN18"/>
  <c r="AN29"/>
  <c r="D12"/>
  <c r="AT19"/>
  <c r="AR18"/>
  <c r="AR20"/>
  <c r="AR11"/>
  <c r="AN20"/>
  <c r="AF18"/>
  <c r="AQ19"/>
  <c r="AH16"/>
  <c r="AL22"/>
  <c r="AL13"/>
  <c r="AJ23"/>
  <c r="AD26"/>
  <c r="AB27"/>
  <c r="AB17"/>
  <c r="AN22"/>
  <c r="AL18"/>
  <c r="AL26"/>
  <c r="AH27"/>
  <c r="AH26"/>
  <c r="AM15"/>
  <c r="AG22"/>
  <c r="AJ28"/>
  <c r="AM20"/>
  <c r="AG20"/>
  <c r="AC20"/>
  <c r="AS17"/>
  <c r="AM10"/>
  <c r="AI10"/>
  <c r="AT26"/>
  <c r="AP18"/>
  <c r="AR28"/>
  <c r="AP23"/>
  <c r="AP26"/>
  <c r="AP13"/>
  <c r="AN12"/>
  <c r="AN14"/>
  <c r="AN17"/>
  <c r="AN21"/>
  <c r="AL24"/>
  <c r="AJ22"/>
  <c r="AJ21"/>
  <c r="AH18"/>
  <c r="AL11"/>
  <c r="AH21"/>
  <c r="AH17"/>
  <c r="D28"/>
  <c r="AQ13"/>
  <c r="AI21"/>
  <c r="AD11"/>
  <c r="AK19"/>
  <c r="AE12"/>
  <c r="AE20"/>
  <c r="AK27"/>
  <c r="AF15"/>
  <c r="AA22"/>
  <c r="AS11"/>
  <c r="AS14"/>
  <c r="AD29"/>
  <c r="AI20"/>
  <c r="AD17"/>
  <c r="AB11"/>
  <c r="AO12"/>
  <c r="AQ21"/>
  <c r="AB13"/>
  <c r="AC29"/>
  <c r="AA29"/>
  <c r="AD22"/>
  <c r="AF14"/>
  <c r="AI27"/>
  <c r="AO24"/>
  <c r="AG10"/>
  <c r="AN10"/>
  <c r="AT18"/>
  <c r="AT14"/>
  <c r="AT24"/>
  <c r="AT28"/>
  <c r="AR16"/>
  <c r="AR26"/>
  <c r="AP29"/>
  <c r="AP20"/>
  <c r="AN26"/>
  <c r="AL19"/>
  <c r="AJ12"/>
  <c r="AL17"/>
  <c r="AH22"/>
  <c r="AJ17"/>
  <c r="AJ26"/>
  <c r="AF22"/>
  <c r="AG15"/>
  <c r="AO21"/>
  <c r="AC26"/>
  <c r="AQ18"/>
  <c r="AF16"/>
  <c r="AS16"/>
  <c r="AG25"/>
  <c r="AB14"/>
  <c r="AA26"/>
  <c r="AO16"/>
  <c r="AI28"/>
  <c r="AM12"/>
  <c r="AM23"/>
  <c r="AA28"/>
  <c r="AG23"/>
  <c r="AI17"/>
  <c r="AM26"/>
  <c r="AO20"/>
  <c r="AM13"/>
  <c r="AF23"/>
  <c r="AF27"/>
  <c r="AJ11"/>
  <c r="AI14"/>
  <c r="AE19"/>
  <c r="AS12"/>
  <c r="AQ14"/>
  <c r="AE16"/>
  <c r="AD19"/>
  <c r="AC13"/>
  <c r="AO17"/>
  <c r="AI23"/>
  <c r="AB28"/>
  <c r="AO14"/>
  <c r="AC22"/>
  <c r="AS26"/>
  <c r="AE17"/>
  <c r="AC23"/>
  <c r="AS27"/>
  <c r="AK20"/>
  <c r="AI26"/>
  <c r="AI11"/>
  <c r="AD15"/>
  <c r="AF13"/>
  <c r="AK21"/>
  <c r="AI24"/>
  <c r="AO23"/>
  <c r="AQ22"/>
  <c r="AB19"/>
  <c r="AD13"/>
  <c r="AE11"/>
  <c r="AD27"/>
  <c r="AG21"/>
  <c r="AA27"/>
  <c r="AG14"/>
  <c r="AK26"/>
  <c r="AM17"/>
  <c r="AK23"/>
  <c r="AE29"/>
  <c r="AS20"/>
  <c r="AQ26"/>
  <c r="AM16"/>
  <c r="AD23"/>
  <c r="AK15"/>
  <c r="AD20"/>
  <c r="AB21"/>
  <c r="AI25"/>
  <c r="AK24"/>
  <c r="AD12"/>
  <c r="AE15"/>
  <c r="AS13"/>
  <c r="AM19"/>
  <c r="AC25"/>
  <c r="AS29"/>
  <c r="AG18"/>
  <c r="AA24"/>
  <c r="AQ28"/>
  <c r="AC19"/>
  <c r="AA25"/>
  <c r="AQ29"/>
  <c r="AI22"/>
  <c r="AG28"/>
  <c r="AB15"/>
  <c r="AG16"/>
  <c r="AJ10"/>
  <c r="AA10"/>
  <c r="AE14"/>
  <c r="AB10"/>
  <c r="AP10"/>
  <c r="AF10"/>
  <c r="AK10"/>
  <c r="AT27"/>
  <c r="AT22"/>
  <c r="AT29"/>
  <c r="AT16"/>
  <c r="AR22"/>
  <c r="AT25"/>
  <c r="AP12"/>
  <c r="AP19"/>
  <c r="AR24"/>
  <c r="AR29"/>
  <c r="AP22"/>
  <c r="AP14"/>
  <c r="AP25"/>
  <c r="AN23"/>
  <c r="AN27"/>
  <c r="AL12"/>
  <c r="AN13"/>
  <c r="AN28"/>
  <c r="AL27"/>
  <c r="AN25"/>
  <c r="AN11"/>
  <c r="AL25"/>
  <c r="AL14"/>
  <c r="AL16"/>
  <c r="AL28"/>
  <c r="AJ15"/>
  <c r="AJ13"/>
  <c r="AH23"/>
  <c r="AJ29"/>
  <c r="AJ14"/>
  <c r="AH15"/>
  <c r="AH29"/>
  <c r="AH24"/>
  <c r="AH13"/>
  <c r="AH28"/>
  <c r="AC15"/>
  <c r="AK25"/>
  <c r="AB26"/>
  <c r="AG13"/>
  <c r="AK16"/>
  <c r="AQ12"/>
  <c r="AF24"/>
  <c r="AB20"/>
  <c r="AO25"/>
  <c r="AG12"/>
  <c r="AS18"/>
  <c r="AM24"/>
  <c r="AO19"/>
  <c r="AM25"/>
  <c r="AA18"/>
  <c r="AS28"/>
  <c r="AF29"/>
  <c r="AQ11"/>
  <c r="AG11"/>
  <c r="AQ16"/>
  <c r="AK14"/>
  <c r="AO28"/>
  <c r="AA12"/>
  <c r="AI15"/>
  <c r="AF25"/>
  <c r="AB18"/>
  <c r="AF21"/>
  <c r="AA19"/>
  <c r="AQ23"/>
  <c r="AG29"/>
  <c r="AK18"/>
  <c r="AE24"/>
  <c r="AA21"/>
  <c r="D26"/>
  <c r="AI18"/>
  <c r="AG24"/>
  <c r="AB22"/>
  <c r="AC16"/>
  <c r="AE13"/>
  <c r="AO11"/>
  <c r="AD24"/>
  <c r="AK17"/>
  <c r="AC12"/>
  <c r="AB25"/>
  <c r="AE21"/>
  <c r="AM18"/>
  <c r="AD21"/>
  <c r="AB16"/>
  <c r="AD25"/>
  <c r="AC17"/>
  <c r="AS21"/>
  <c r="AM27"/>
  <c r="AC14"/>
  <c r="AQ20"/>
  <c r="AG26"/>
  <c r="D14"/>
  <c r="AM21"/>
  <c r="AG27"/>
  <c r="AS24"/>
  <c r="AD18"/>
  <c r="AS10"/>
  <c r="AA16"/>
  <c r="AA14"/>
  <c r="AA17"/>
  <c r="AA15"/>
  <c r="AH10"/>
  <c r="AD10"/>
  <c r="AO10"/>
  <c r="AT10"/>
  <c r="AT23"/>
  <c r="AT20"/>
  <c r="AT13"/>
  <c r="AR12"/>
  <c r="AT17"/>
  <c r="AR23"/>
  <c r="AT15"/>
  <c r="AR13"/>
  <c r="AR17"/>
  <c r="AR15"/>
  <c r="AR14"/>
  <c r="AP28"/>
  <c r="AP16"/>
  <c r="AN19"/>
  <c r="AP21"/>
  <c r="AP17"/>
  <c r="AN15"/>
  <c r="AL23"/>
  <c r="AP11"/>
  <c r="AN16"/>
  <c r="AN24"/>
  <c r="AL15"/>
  <c r="AL21"/>
  <c r="AL20"/>
  <c r="AJ19"/>
  <c r="AJ18"/>
  <c r="AJ27"/>
  <c r="AH12"/>
  <c r="AJ25"/>
  <c r="AJ20"/>
  <c r="AJ24"/>
  <c r="AF12"/>
  <c r="AF19"/>
  <c r="AH20"/>
  <c r="AH25"/>
  <c r="AH14"/>
  <c r="AB12"/>
  <c r="AE23"/>
  <c r="AO18"/>
  <c r="AA13"/>
  <c r="AK11"/>
  <c r="AF11"/>
  <c r="AS15"/>
  <c r="AI19"/>
  <c r="AB24"/>
  <c r="AO29"/>
  <c r="AC18"/>
  <c r="AS22"/>
  <c r="AM28"/>
  <c r="AS23"/>
  <c r="AM29"/>
  <c r="AE22"/>
  <c r="AC28"/>
  <c r="AO13"/>
  <c r="AF17"/>
  <c r="AD14"/>
  <c r="AF20"/>
  <c r="AM11"/>
  <c r="AK29"/>
  <c r="AO26"/>
  <c r="AI29"/>
  <c r="AE26"/>
  <c r="AO15"/>
  <c r="AK13"/>
  <c r="AI13"/>
  <c r="AD28"/>
  <c r="AF26"/>
  <c r="AG17"/>
  <c r="AA23"/>
  <c r="AQ27"/>
  <c r="AK22"/>
  <c r="AE28"/>
  <c r="AG19"/>
  <c r="AE25"/>
  <c r="AM22"/>
  <c r="AK28"/>
  <c r="AC11"/>
  <c r="AD16"/>
  <c r="AI16"/>
  <c r="AF28"/>
  <c r="AE27"/>
  <c r="AO22"/>
  <c r="AQ17"/>
  <c r="AO27"/>
  <c r="D27"/>
  <c r="AI12"/>
  <c r="AC21"/>
  <c r="AS25"/>
  <c r="AK12"/>
  <c r="AA20"/>
  <c r="AQ24"/>
  <c r="AS19"/>
  <c r="AQ25"/>
  <c r="AE18"/>
  <c r="AC24"/>
  <c r="AQ15"/>
  <c r="AH11"/>
  <c r="AA11"/>
  <c r="AM14"/>
  <c r="AB23"/>
  <c r="AR10"/>
  <c r="D31" l="1"/>
  <c r="AG31"/>
  <c r="AG32" s="1"/>
  <c r="K31" s="1"/>
  <c r="AA31"/>
  <c r="AA32" s="1"/>
  <c r="E31" s="1"/>
  <c r="E32" s="1"/>
  <c r="AH31"/>
  <c r="AH32" s="1"/>
  <c r="AD31"/>
  <c r="AD32" s="1"/>
  <c r="AE31"/>
  <c r="AE32" s="1"/>
  <c r="I31" s="1"/>
  <c r="I32" s="1"/>
  <c r="AF31"/>
  <c r="AF32" s="1"/>
  <c r="AB31"/>
  <c r="AB32" s="1"/>
  <c r="E33" s="1"/>
  <c r="E34" s="1"/>
  <c r="AC31"/>
  <c r="AC32" s="1"/>
  <c r="G31" s="1"/>
  <c r="G32" s="1"/>
  <c r="AN31"/>
  <c r="AN32" s="1"/>
  <c r="AK31"/>
  <c r="AK32" s="1"/>
  <c r="O31" s="1"/>
  <c r="O32" s="1"/>
  <c r="AQ31"/>
  <c r="AQ32" s="1"/>
  <c r="U31" s="1"/>
  <c r="U32" s="1"/>
  <c r="AP31"/>
  <c r="AP32" s="1"/>
  <c r="AJ31"/>
  <c r="AJ32" s="1"/>
  <c r="AI31"/>
  <c r="AI32" s="1"/>
  <c r="M31" s="1"/>
  <c r="M32" s="1"/>
  <c r="AO31"/>
  <c r="AO32" s="1"/>
  <c r="S31" s="1"/>
  <c r="S32" s="1"/>
  <c r="AS31"/>
  <c r="AS32" s="1"/>
  <c r="W31" s="1"/>
  <c r="W32" s="1"/>
  <c r="AM31"/>
  <c r="AM32" s="1"/>
  <c r="Q31" s="1"/>
  <c r="Q32" s="1"/>
  <c r="AL31"/>
  <c r="AL32" s="1"/>
  <c r="AR31"/>
  <c r="AR32" s="1"/>
  <c r="AT31"/>
  <c r="AT32" s="1"/>
  <c r="K32" l="1"/>
  <c r="G33"/>
  <c r="G34" s="1"/>
  <c r="I33" l="1"/>
  <c r="K33" s="1"/>
  <c r="K34" s="1"/>
  <c r="I34" l="1"/>
  <c r="M33"/>
  <c r="O33" s="1"/>
  <c r="M34" l="1"/>
  <c r="Q33"/>
  <c r="O34"/>
  <c r="S33" l="1"/>
  <c r="Q34"/>
  <c r="U33" l="1"/>
  <c r="S34"/>
  <c r="U34" l="1"/>
  <c r="W33"/>
  <c r="W34" s="1"/>
</calcChain>
</file>

<file path=xl/sharedStrings.xml><?xml version="1.0" encoding="utf-8"?>
<sst xmlns="http://schemas.openxmlformats.org/spreadsheetml/2006/main" count="1666" uniqueCount="262">
  <si>
    <t xml:space="preserve"> </t>
  </si>
  <si>
    <t>Item</t>
  </si>
  <si>
    <t>Código</t>
  </si>
  <si>
    <t>Custo R$</t>
  </si>
  <si>
    <t>Discriminação</t>
  </si>
  <si>
    <t>Quant.</t>
  </si>
  <si>
    <t>Un</t>
  </si>
  <si>
    <t>Custo c/  BDI</t>
  </si>
  <si>
    <t>Valor total</t>
  </si>
  <si>
    <t xml:space="preserve">Total </t>
  </si>
  <si>
    <t>SINAPI</t>
  </si>
  <si>
    <t xml:space="preserve">   (R$)</t>
  </si>
  <si>
    <t xml:space="preserve">  (R$)</t>
  </si>
  <si>
    <t>1.1</t>
  </si>
  <si>
    <t>74209/001  S.</t>
  </si>
  <si>
    <t>m²</t>
  </si>
  <si>
    <t>Total do item.....................................................................................................................................................................</t>
  </si>
  <si>
    <t>2.1</t>
  </si>
  <si>
    <t>m³</t>
  </si>
  <si>
    <t>3.1</t>
  </si>
  <si>
    <t>4.1</t>
  </si>
  <si>
    <t>4.2</t>
  </si>
  <si>
    <t>TOTAL GERAL DA OBRA...........................................................................R$</t>
  </si>
  <si>
    <t>S = tabela SINAPI (sintética)</t>
  </si>
  <si>
    <t>I = tabela SINAPI (insumos)</t>
  </si>
  <si>
    <t>Carline Joice Hackenhaar</t>
  </si>
  <si>
    <r>
      <t xml:space="preserve">Engenheira Civil - </t>
    </r>
    <r>
      <rPr>
        <b/>
        <sz val="10"/>
        <rFont val="Comic Sans MS"/>
        <family val="4"/>
      </rPr>
      <t>Amerios</t>
    </r>
    <r>
      <rPr>
        <sz val="10"/>
        <rFont val="Comic Sans MS"/>
        <family val="4"/>
      </rPr>
      <t xml:space="preserve">  </t>
    </r>
  </si>
  <si>
    <t>CREA/SC 090.319-0</t>
  </si>
  <si>
    <t>Importante:</t>
  </si>
  <si>
    <t xml:space="preserve"> - A Amerios somente seguirá como referencia para a realização dos orçamentos a tabela do SINAPI solicitados pela CEF e Ministérios.</t>
  </si>
  <si>
    <t>ORÇAMENTO GLOBAL</t>
  </si>
  <si>
    <t>PLACAS - Convênio</t>
  </si>
  <si>
    <t>Limpeza superfície com jato alta pressão de ar e água</t>
  </si>
  <si>
    <t>6.1</t>
  </si>
  <si>
    <t>7.1</t>
  </si>
  <si>
    <t>7.2</t>
  </si>
  <si>
    <t>Escavação das Valas</t>
  </si>
  <si>
    <t>74154/001  S.</t>
  </si>
  <si>
    <t>RELAÇÃO RUAS</t>
  </si>
  <si>
    <t>Nome da Rua</t>
  </si>
  <si>
    <t xml:space="preserve"> Nº.</t>
  </si>
  <si>
    <t>R$ (Total)</t>
  </si>
  <si>
    <t>Pintura de Ligação com Emulsão RR-2C</t>
  </si>
  <si>
    <t>Ton.</t>
  </si>
  <si>
    <t>Limpeza da Pavimentação</t>
  </si>
  <si>
    <t>PINTURA DE SINALIZAÇÃO</t>
  </si>
  <si>
    <t>6.2</t>
  </si>
  <si>
    <t>Escavação, carga e transporte de material de 1ª Cat com trator sobre esteiras DMT 50 a 200 m</t>
  </si>
  <si>
    <t>5.1</t>
  </si>
  <si>
    <t>5.2</t>
  </si>
  <si>
    <t>PREFEITURA MUNICIPAL DE BOM JESUS DO OESTE</t>
  </si>
  <si>
    <r>
      <t xml:space="preserve">Prefeito : </t>
    </r>
    <r>
      <rPr>
        <b/>
        <sz val="10"/>
        <rFont val="Comic Sans MS"/>
        <family val="4"/>
      </rPr>
      <t xml:space="preserve"> AIRTON ANTONIO REINEHR</t>
    </r>
  </si>
  <si>
    <t>LIMPEZA</t>
  </si>
  <si>
    <t>Pintura Faixas</t>
  </si>
  <si>
    <t>Sinalização Horizontal com Tinta Retrorrefletiva a Base de Resina Acrilica com Microesferas de Vidro - Branca Estacionamento</t>
  </si>
  <si>
    <t>Sinalização Horizontal com Tinta Retrorrefletiva a Base de Resina Acrilica com Microesferas de Vidro - Branca Segurança PARE</t>
  </si>
  <si>
    <t>Sinalização Horizontal com Tinta Retrorrefletiva a Base de Resina Acrilica com Microesferas de Vidro - Branca Faixa de Pedestre</t>
  </si>
  <si>
    <t>PLACAS DE SINALIZAÇÃO</t>
  </si>
  <si>
    <t xml:space="preserve">Placas de Sinalização </t>
  </si>
  <si>
    <t>Unid.</t>
  </si>
  <si>
    <t xml:space="preserve">DRENAGEM PLUVIAL </t>
  </si>
  <si>
    <t>Caixa Coletora Boca de Lobo</t>
  </si>
  <si>
    <t>ANEXO I</t>
  </si>
  <si>
    <r>
      <t>COMPOSIÇÃO CAIXA COLETORA DIÂMETRO</t>
    </r>
    <r>
      <rPr>
        <sz val="9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40 CM e 60 CM</t>
    </r>
  </si>
  <si>
    <t>COMPOSIÇÃO 01 - CAIXA COLETORA - Dimensões Externas (90x110x180)</t>
  </si>
  <si>
    <t>ÍTEM</t>
  </si>
  <si>
    <t>CÓDIGO</t>
  </si>
  <si>
    <t>REFERÊNCIA</t>
  </si>
  <si>
    <t>DATA BASE</t>
  </si>
  <si>
    <t>DESCRIÇÃO</t>
  </si>
  <si>
    <t>UNIDADE</t>
  </si>
  <si>
    <t>COEF.</t>
  </si>
  <si>
    <t>TOTAL</t>
  </si>
  <si>
    <t>CONCRETO FCK = 15 MPA (1:2,5:3), INCLUINDO PREPARO MECÂNICO, LANÇAMENTO E ADENSAMENTO</t>
  </si>
  <si>
    <t>ALVENARIA EM TIJOLO CERÂMICO MACICO 5X10X20 CM 1 1/2 VEZ (ESPESSURA 30 CM), ASSENTADO COM ARGAMASSA TRACO 1:2:8 (CIMENTO, CAL E AREIA)</t>
  </si>
  <si>
    <t>MASSA ÚNICA PARA RECEBIMENTO DE PINTURA, EM ARGAMASSA TRAÇO 1:2:8, PREPARO MECÂNICO COM BETONEIRA 400 L, APLICADA MANUALEMNTE EM FACE INTERNAS DE PAREDES DE AMBIENTES COM ÁREA MENOR QUE 10 M², ESPESSURA DE 20 MM, COM EXCESSÃO DE TALISCAS</t>
  </si>
  <si>
    <t>CHAPISCO APLICADO TANTO EM PILARES E VIGAS DE CONCRETO COMO EM ALVENARIA DE FACHADA SEM PRESENÇA DE VÃOS, COM COLHER DE PEDREIRO, ARGAMASSA TRAÇO 1:3 COM PREPARO MANUAL</t>
  </si>
  <si>
    <t>73932/001</t>
  </si>
  <si>
    <t>GRADE DE FERRO EM BARRA CHATA 3/16"</t>
  </si>
  <si>
    <t>73964/006</t>
  </si>
  <si>
    <t>RATERRO DE VALA COM CAMPACTAÇÃO MANUAL</t>
  </si>
  <si>
    <t>∑ TOTAL</t>
  </si>
  <si>
    <t>QUANTIFICAÇÃO DOS ITENS</t>
  </si>
  <si>
    <r>
      <t xml:space="preserve">(1,50 x 1,30 x 1,90) = </t>
    </r>
    <r>
      <rPr>
        <b/>
        <sz val="11"/>
        <color theme="1"/>
        <rFont val="Calibri"/>
        <family val="2"/>
        <scheme val="minor"/>
      </rPr>
      <t>3,71 m³</t>
    </r>
  </si>
  <si>
    <t>Base: (0,90 x 1,10 x 0,10) = 0,1 m³</t>
  </si>
  <si>
    <t>Colarinho Superior: (3,20 x 0,20 x 0,10) = 0,06 m³</t>
  </si>
  <si>
    <t>∑ = 0,16 m³</t>
  </si>
  <si>
    <r>
      <t xml:space="preserve">(0,50 + 0,70) x 2 x 1,80 </t>
    </r>
    <r>
      <rPr>
        <b/>
        <sz val="11"/>
        <color theme="1"/>
        <rFont val="Calibri"/>
        <family val="2"/>
        <scheme val="minor"/>
      </rPr>
      <t>= 4,32 m³</t>
    </r>
  </si>
  <si>
    <r>
      <t xml:space="preserve">(0,60 x 0,80) </t>
    </r>
    <r>
      <rPr>
        <b/>
        <sz val="11"/>
        <color theme="1"/>
        <rFont val="Calibri"/>
        <family val="2"/>
        <scheme val="minor"/>
      </rPr>
      <t>= 0,48 m²</t>
    </r>
  </si>
  <si>
    <r>
      <t xml:space="preserve">(1,10 + 0,90) x 2 x 0,20 = </t>
    </r>
    <r>
      <rPr>
        <b/>
        <sz val="11"/>
        <color theme="1"/>
        <rFont val="Calibri"/>
        <family val="2"/>
        <scheme val="minor"/>
      </rPr>
      <t>1,46 m³</t>
    </r>
  </si>
  <si>
    <t>CRONOGRAMA FÍSICO FINANCEIRO</t>
  </si>
  <si>
    <t>DISCRIMINAÇÃO DOS SERVIÇOS</t>
  </si>
  <si>
    <t>VALOR DOS SERVIÇOS (R$)</t>
  </si>
  <si>
    <t>PESO</t>
  </si>
  <si>
    <t>SERVIÇOS A EXECUTAR (%)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</si>
  <si>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</si>
  <si>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</si>
  <si>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</si>
  <si>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</si>
  <si>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</si>
  <si>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</si>
  <si>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</si>
  <si>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</si>
  <si>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</si>
  <si>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</si>
  <si>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</si>
  <si>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</si>
  <si>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</si>
  <si>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</si>
  <si>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</si>
  <si>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</si>
  <si>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</si>
  <si>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</si>
  <si>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</si>
  <si>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</si>
  <si>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No mês</t>
  </si>
  <si>
    <t>Acum.</t>
  </si>
  <si>
    <t>no mês</t>
  </si>
  <si>
    <t>acum.</t>
  </si>
  <si>
    <t>TOTAL SIMPLES (%)</t>
  </si>
  <si>
    <t>TOTAL SIMPLES (R$)</t>
  </si>
  <si>
    <t>TOTAL ACUMULADO (%)</t>
  </si>
  <si>
    <t>TOTAL ACUMULADO (R$)</t>
  </si>
  <si>
    <t>CARLINE JOICE HACKENHAAR</t>
  </si>
  <si>
    <t>Eng. Civil - CREA/SC 090.319-0</t>
  </si>
  <si>
    <t>Engenharia Civil - AMERIOS</t>
  </si>
  <si>
    <t>Fabricação e Aplicação de Concreto Betuminoso Usinado a Quente (CBUQ) CAP 50/70, inclusive transporte do CAP</t>
  </si>
  <si>
    <t>Composição</t>
  </si>
  <si>
    <t xml:space="preserve">CH = GIGOV Chapecó  </t>
  </si>
  <si>
    <t>TOTAL..........................</t>
  </si>
  <si>
    <t>Asfalto - Avenida Cristo Rei - Trecho I</t>
  </si>
  <si>
    <t>Asfalto - Avenida Cristo Rei - Trecho II</t>
  </si>
  <si>
    <r>
      <t xml:space="preserve">Projeto : </t>
    </r>
    <r>
      <rPr>
        <b/>
        <sz val="10"/>
        <rFont val="Comic Sans MS"/>
        <family val="4"/>
      </rPr>
      <t xml:space="preserve"> PAVIMENTAÇÃO ASFÁLTICA SOBRE CALÇAMENTO, DRENAGEM PLUVIAL, SINALIZAÇÃO </t>
    </r>
  </si>
  <si>
    <r>
      <t xml:space="preserve">Local : </t>
    </r>
    <r>
      <rPr>
        <b/>
        <sz val="10"/>
        <rFont val="Comic Sans MS"/>
        <family val="4"/>
      </rPr>
      <t xml:space="preserve"> AVENIDA CRISTO REI - TRECHO I </t>
    </r>
  </si>
  <si>
    <r>
      <t xml:space="preserve">Local : </t>
    </r>
    <r>
      <rPr>
        <b/>
        <sz val="10"/>
        <rFont val="Comic Sans MS"/>
        <family val="4"/>
      </rPr>
      <t xml:space="preserve"> AVENIDA CRISTO REI - TRECHO II</t>
    </r>
  </si>
  <si>
    <t>5.3</t>
  </si>
  <si>
    <t>Consórcio</t>
  </si>
  <si>
    <t>Total do item...........................................................................................................</t>
  </si>
  <si>
    <t>3.2</t>
  </si>
  <si>
    <t xml:space="preserve">72947  S. </t>
  </si>
  <si>
    <r>
      <t xml:space="preserve">Projeto : </t>
    </r>
    <r>
      <rPr>
        <b/>
        <sz val="10"/>
        <rFont val="Comic Sans MS"/>
        <family val="4"/>
      </rPr>
      <t xml:space="preserve"> PAVIMENTAÇÃO ASFÁLTICA SOBRE CALÇAMENTO, DRENAGEM PLUVIAL e SINALIZAÇÃO </t>
    </r>
  </si>
  <si>
    <r>
      <t xml:space="preserve">Projeto : </t>
    </r>
    <r>
      <rPr>
        <b/>
        <sz val="10"/>
        <rFont val="Comic Sans MS"/>
        <family val="4"/>
      </rPr>
      <t xml:space="preserve"> PAVIMENTAÇÃO ASFÁLTICA SOBRE CALÇAMENTO, DRENAGEM PLUVIAL e SINALIZAÇÃO</t>
    </r>
  </si>
  <si>
    <t>5.4</t>
  </si>
  <si>
    <t>Sinalização Horizontal com Tinta Retrorrefletiva a Base de Resina Acrilica com Microesferas de Vidro - Faixa Amarela Meio de Pista</t>
  </si>
  <si>
    <t>6.3</t>
  </si>
  <si>
    <t>91131 S.</t>
  </si>
  <si>
    <t>Placa de Sinalização Viária Octogonal L= 25 cm, com suporte de aço galvanizado D= 50 mm e altura = 3 m, inclusive base de concreto não estrutural</t>
  </si>
  <si>
    <r>
      <t xml:space="preserve">Local : </t>
    </r>
    <r>
      <rPr>
        <b/>
        <sz val="10"/>
        <rFont val="Comic Sans MS"/>
        <family val="4"/>
      </rPr>
      <t xml:space="preserve"> RUA IRMÃO AMBRÓSIO</t>
    </r>
  </si>
  <si>
    <t>5.5</t>
  </si>
  <si>
    <t>Sinalização Horizontal com Tinta Retrorrefletiva a Base de Resina Acrilica com Microesferas de Vidro - Faixa Amarela Lombada</t>
  </si>
  <si>
    <t>Placa da obra  convênio em chapa aço galvanizado (2,00 x 1,25 m)</t>
  </si>
  <si>
    <t>Asfalto - Rua Irmão Ambrósio</t>
  </si>
  <si>
    <t>PAVIMENTAÇÃO ASFALTO</t>
  </si>
  <si>
    <t>PASSEIO PÚBLICO</t>
  </si>
  <si>
    <t>Passeio - Avenida Cristo Rei - Trecho I - Lado Esquerdo</t>
  </si>
  <si>
    <t>Passeio - Avenida Cristo Rei - Trecho II - Lado Esquerdo</t>
  </si>
  <si>
    <t>Passeio - Rua Irmão Ambrósio - Lado Esquerdo</t>
  </si>
  <si>
    <t>Passeio - Rua Irmão Ambrósio - Lado Direito</t>
  </si>
  <si>
    <t>Passeio - Avenida Cristo Rei - Trecho II - Lado Direito</t>
  </si>
  <si>
    <t>Passeio - Avenida Cristo Rei - Trecho I - Lado Direito</t>
  </si>
  <si>
    <t>Área (m²) Asfalto</t>
  </si>
  <si>
    <t>Área (m²) Passeio Público</t>
  </si>
  <si>
    <t>73806/001 S.</t>
  </si>
  <si>
    <t>VALOR SINAPI / MAIO - 2016</t>
  </si>
  <si>
    <r>
      <t xml:space="preserve">Área : </t>
    </r>
    <r>
      <rPr>
        <b/>
        <sz val="10"/>
        <rFont val="Comic Sans MS"/>
        <family val="4"/>
      </rPr>
      <t xml:space="preserve"> 1.771,70 m²</t>
    </r>
  </si>
  <si>
    <t>D = tabela DNIT/SICRO (Janeiro/2016) - com desoneração</t>
  </si>
  <si>
    <r>
      <t xml:space="preserve">Local : </t>
    </r>
    <r>
      <rPr>
        <b/>
        <sz val="10"/>
        <rFont val="Comic Sans MS"/>
        <family val="4"/>
      </rPr>
      <t xml:space="preserve"> AVENIDA CRISTO REI - TRECHO I - Lado Esquerdo</t>
    </r>
  </si>
  <si>
    <t>RETIRADAS</t>
  </si>
  <si>
    <t>Remoção de Solo</t>
  </si>
  <si>
    <t>73616 S.</t>
  </si>
  <si>
    <t>Demolição de Concreto Simples</t>
  </si>
  <si>
    <t>TERRAPLENAGEM</t>
  </si>
  <si>
    <t xml:space="preserve">LOCAÇÃO   </t>
  </si>
  <si>
    <t>Locação da Obra</t>
  </si>
  <si>
    <t>Passeio Público</t>
  </si>
  <si>
    <t>93028 CH</t>
  </si>
  <si>
    <t>Execução de Passeioem piso Intertravado, com bloco retangular, 20 x 10 cm, cor Natural, Esp. 6,0 cm com Colchão de Pó de Pedra e= 5,0 cm e rejunte com pó de pedra</t>
  </si>
  <si>
    <t>VIGA DE ACABAMENTO</t>
  </si>
  <si>
    <t>Concreto Fck = 20 Mpa, virado em Betoneira</t>
  </si>
  <si>
    <t>74007/001 S.</t>
  </si>
  <si>
    <t>Forma de Madeira para viga com reaproveitamento</t>
  </si>
  <si>
    <t>92760 S.</t>
  </si>
  <si>
    <t>Armação de pilar ou viga de uma estrutura de concreto armado Aço CA-50 de 6,3 mm - montagem</t>
  </si>
  <si>
    <t>kg</t>
  </si>
  <si>
    <t>1.2</t>
  </si>
  <si>
    <t>MEIO FIO</t>
  </si>
  <si>
    <t>m</t>
  </si>
  <si>
    <t>RAMPA DE ACESSIBILIDADE</t>
  </si>
  <si>
    <t>74223/001 S.</t>
  </si>
  <si>
    <r>
      <t xml:space="preserve">Projeto : </t>
    </r>
    <r>
      <rPr>
        <b/>
        <sz val="10"/>
        <rFont val="Comic Sans MS"/>
        <family val="4"/>
      </rPr>
      <t xml:space="preserve"> PASSEIO PÚBLICO</t>
    </r>
  </si>
  <si>
    <t>73822/002 S.</t>
  </si>
  <si>
    <t>8.1</t>
  </si>
  <si>
    <t>8.2</t>
  </si>
  <si>
    <t>9.1</t>
  </si>
  <si>
    <t>10.1</t>
  </si>
  <si>
    <t>11.1</t>
  </si>
  <si>
    <t>12.1</t>
  </si>
  <si>
    <t>12.2</t>
  </si>
  <si>
    <t>12.3</t>
  </si>
  <si>
    <t>13.1</t>
  </si>
  <si>
    <t>13.2</t>
  </si>
  <si>
    <t>13.3</t>
  </si>
  <si>
    <t>14.1</t>
  </si>
  <si>
    <r>
      <t xml:space="preserve">Local : </t>
    </r>
    <r>
      <rPr>
        <b/>
        <sz val="10"/>
        <rFont val="Comic Sans MS"/>
        <family val="4"/>
      </rPr>
      <t xml:space="preserve"> AVENIDA CRISTO REI - TRECHO I - Lado Direito</t>
    </r>
  </si>
  <si>
    <r>
      <t xml:space="preserve">Área : </t>
    </r>
    <r>
      <rPr>
        <b/>
        <sz val="10"/>
        <rFont val="Comic Sans MS"/>
        <family val="4"/>
      </rPr>
      <t xml:space="preserve"> 198,55 m²</t>
    </r>
  </si>
  <si>
    <r>
      <t xml:space="preserve">Local : </t>
    </r>
    <r>
      <rPr>
        <b/>
        <sz val="10"/>
        <rFont val="Comic Sans MS"/>
        <family val="4"/>
      </rPr>
      <t xml:space="preserve"> AVENIDA CRISTO REI - TRECHO II - Lado Direito</t>
    </r>
  </si>
  <si>
    <r>
      <t xml:space="preserve">Local : </t>
    </r>
    <r>
      <rPr>
        <b/>
        <sz val="10"/>
        <rFont val="Comic Sans MS"/>
        <family val="4"/>
      </rPr>
      <t xml:space="preserve"> AVENIDA CRISTO REI - TRECHO II - Lado Esquerdo</t>
    </r>
  </si>
  <si>
    <r>
      <t xml:space="preserve">Local : </t>
    </r>
    <r>
      <rPr>
        <b/>
        <sz val="10"/>
        <rFont val="Comic Sans MS"/>
        <family val="4"/>
      </rPr>
      <t xml:space="preserve"> RUA IRMÃO AMBRÓSIO - TRECHO I - Lado Esquerdo</t>
    </r>
  </si>
  <si>
    <t>1.3</t>
  </si>
  <si>
    <t>8.3</t>
  </si>
  <si>
    <t>PASSEIO PÚBLICO SOBRE A PONTE</t>
  </si>
  <si>
    <t>Passeio Público SOBRE A PONTE</t>
  </si>
  <si>
    <t>87632 S.</t>
  </si>
  <si>
    <t>Contrapiso em Argamassa Traço 1:4, Preparo Manual, Esp. 3,0 cm</t>
  </si>
  <si>
    <t>15.1</t>
  </si>
  <si>
    <t>TAMPA EM CONCRETO ARMADO</t>
  </si>
  <si>
    <t>16.1</t>
  </si>
  <si>
    <t>5S 02 908 00 D.</t>
  </si>
  <si>
    <t>Arrancamento e Remoção de paralelepípedos</t>
  </si>
  <si>
    <t>92770 S.</t>
  </si>
  <si>
    <t>Armação de Laje de uma estrutura convencional de Concreto armado, utilizando Aço CA - 50 de 8,00 mm - Montagem</t>
  </si>
  <si>
    <t>74007/001</t>
  </si>
  <si>
    <t>Forma de Tabua p/ Concreto em Fundação c/ reaproveitamento 10X</t>
  </si>
  <si>
    <t>15.2</t>
  </si>
  <si>
    <t>15.3</t>
  </si>
  <si>
    <r>
      <t xml:space="preserve">Local : </t>
    </r>
    <r>
      <rPr>
        <b/>
        <sz val="10"/>
        <rFont val="Comic Sans MS"/>
        <family val="4"/>
      </rPr>
      <t xml:space="preserve"> RUA IRMÃO AMBRÓSIO - TRECHO I - Lado Direito</t>
    </r>
  </si>
  <si>
    <t>BDI = 20,54%</t>
  </si>
  <si>
    <t>78472 S.</t>
  </si>
  <si>
    <r>
      <t xml:space="preserve">Local : </t>
    </r>
    <r>
      <rPr>
        <b/>
        <sz val="10"/>
        <rFont val="Comic Sans MS"/>
        <family val="4"/>
      </rPr>
      <t xml:space="preserve"> AVENIDA CRISTO REI - TRECHO I E II e RUA IRMÃO AMBRÓSIO</t>
    </r>
  </si>
  <si>
    <r>
      <t xml:space="preserve">Área : </t>
    </r>
    <r>
      <rPr>
        <b/>
        <sz val="10"/>
        <rFont val="Comic Sans MS"/>
        <family val="4"/>
      </rPr>
      <t xml:space="preserve"> 640,65 m²</t>
    </r>
  </si>
  <si>
    <t xml:space="preserve">Caixa Coletora BL 40 e 100 cm - Dimensões Externas (90x110x180) </t>
  </si>
  <si>
    <t>7.3</t>
  </si>
  <si>
    <t>6171 S.</t>
  </si>
  <si>
    <t>Tampa em Concreto Armado</t>
  </si>
  <si>
    <t xml:space="preserve">Tampa em Concreto Armado 60x60x5 cm, para caixa </t>
  </si>
  <si>
    <t>PAVIMENTAÇÃO - REPERFILAGEM 3 cm</t>
  </si>
  <si>
    <t>PAVIMENTAÇÃO - CAPA 4 cm</t>
  </si>
  <si>
    <t>Pavimentação Asfáltica c/ CBUQ - Reperfilagem 3 cm</t>
  </si>
  <si>
    <t>Pavimentação Asfáltica c/ CBUQ - Capa 4 cm</t>
  </si>
  <si>
    <r>
      <t xml:space="preserve">Área : </t>
    </r>
    <r>
      <rPr>
        <b/>
        <sz val="10"/>
        <rFont val="Comic Sans MS"/>
        <family val="4"/>
      </rPr>
      <t xml:space="preserve"> 1.319,75 m²</t>
    </r>
  </si>
  <si>
    <r>
      <t xml:space="preserve">Área : </t>
    </r>
    <r>
      <rPr>
        <b/>
        <sz val="10"/>
        <rFont val="Comic Sans MS"/>
        <family val="4"/>
      </rPr>
      <t xml:space="preserve"> 70,70 m²</t>
    </r>
  </si>
  <si>
    <t>95031 CH</t>
  </si>
  <si>
    <t>Piso Podotátil de Concreto Alerta/Direcional 40x40x2,50 cm, sobre lastro de concreto espessura 3 cm e rejunte cimenticio, excluso colchão</t>
  </si>
  <si>
    <t>95240 S.</t>
  </si>
  <si>
    <t>Lastro de Concreto, e= 3,0 cm, preparo mecânico inclusos lançamentos e adensamento</t>
  </si>
  <si>
    <t xml:space="preserve">74154/001 </t>
  </si>
  <si>
    <t>ESCAVAÇÃO, CARGA E TRANPORTE DE MATEIAL DE 1ª CATEGORIA COM TRATOR SOBRE ESTEIRAS 305 HP e CAÇAMBA 6 m³ DMT 50 a 200 m</t>
  </si>
  <si>
    <t>94802 CH.</t>
  </si>
  <si>
    <t>Placa de Identificação de Rua (2 Placas 45x20 cm) com suporte de aço galvanizado D= 50 mm e Altura 3 m, inclusive base de concreto não estrutural</t>
  </si>
  <si>
    <t xml:space="preserve"> - O valor do material e mão de obra foi obtida através da tab. do SINAPI s/ Desoneração -  SETEMBRO/2016</t>
  </si>
  <si>
    <r>
      <t xml:space="preserve"> - Cub referente mês de NOVEMBRO/2016 = </t>
    </r>
    <r>
      <rPr>
        <sz val="10.5"/>
        <color indexed="17"/>
        <rFont val="Comic Sans MS"/>
        <family val="4"/>
      </rPr>
      <t>R$ 1.639,37</t>
    </r>
  </si>
  <si>
    <t xml:space="preserve"> - O BDI considerado foi de 20,54%</t>
  </si>
  <si>
    <t>72961 S.</t>
  </si>
  <si>
    <t>Regularização e Compactação de subleito até 20 cm</t>
  </si>
  <si>
    <t>94970 S.</t>
  </si>
  <si>
    <t>Assentamento de Guia (Meio Fio) em trecho reto, confeccionada em concreto Pré-fabricado Dim 100x15x13x30 cm, rejuntado c/ argamassa, para vias urbanas</t>
  </si>
  <si>
    <r>
      <t xml:space="preserve">Área : </t>
    </r>
    <r>
      <rPr>
        <b/>
        <sz val="10"/>
        <rFont val="Comic Sans MS"/>
        <family val="4"/>
      </rPr>
      <t xml:space="preserve"> 73,55 m²</t>
    </r>
  </si>
  <si>
    <r>
      <t xml:space="preserve">Área : </t>
    </r>
    <r>
      <rPr>
        <b/>
        <sz val="10"/>
        <rFont val="Comic Sans MS"/>
        <family val="4"/>
      </rPr>
      <t xml:space="preserve"> 196,85 m²</t>
    </r>
  </si>
  <si>
    <r>
      <t xml:space="preserve">Área : </t>
    </r>
    <r>
      <rPr>
        <b/>
        <sz val="10"/>
        <rFont val="Comic Sans MS"/>
        <family val="4"/>
      </rPr>
      <t xml:space="preserve"> 212,40 m²</t>
    </r>
  </si>
  <si>
    <r>
      <t xml:space="preserve">Área : </t>
    </r>
    <r>
      <rPr>
        <b/>
        <sz val="10"/>
        <rFont val="Comic Sans MS"/>
        <family val="4"/>
      </rPr>
      <t xml:space="preserve"> 182,95 m²</t>
    </r>
  </si>
  <si>
    <t>Maravilha (SC), 11 de NOVEMBRO de 2016.</t>
  </si>
  <si>
    <t>94273 S.</t>
  </si>
</sst>
</file>

<file path=xl/styles.xml><?xml version="1.0" encoding="utf-8"?>
<styleSheet xmlns="http://schemas.openxmlformats.org/spreadsheetml/2006/main">
  <numFmts count="10">
    <numFmt numFmtId="44" formatCode="_-&quot;R$&quot;\ * #,##0.00_-;\-&quot;R$&quot;\ * #,##0.00_-;_-&quot;R$&quot;\ * &quot;-&quot;??_-;_-@_-"/>
    <numFmt numFmtId="164" formatCode="#,##0.00;[Red]#,##0.00"/>
    <numFmt numFmtId="165" formatCode="_ &quot;R$&quot;* #\,##0\.00_ ;_ &quot;R$&quot;* \-#\,##0\.00_ ;_ &quot;R$&quot;* &quot;-&quot;??_ ;_ @_ "/>
    <numFmt numFmtId="166" formatCode="_ * #\,##0\.00_ ;_ * \-#\,##0\.00_ ;_ * &quot;-&quot;??_ ;_ @_ "/>
    <numFmt numFmtId="167" formatCode="0.00;\-0.00;;@"/>
    <numFmt numFmtId="168" formatCode="0.00%;\-0.00;;@"/>
    <numFmt numFmtId="169" formatCode="&quot;R$&quot;\ #,##0.00"/>
    <numFmt numFmtId="170" formatCode="0.00\ &quot;%&quot;;\-0.00;;@"/>
    <numFmt numFmtId="171" formatCode="&quot; R$&quot;\ ###,###.00;\-0.00;;@"/>
    <numFmt numFmtId="172" formatCode="&quot; R$&quot;\ 0.00;\-0.00;;@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mic Sans MS"/>
      <family val="4"/>
    </font>
    <font>
      <b/>
      <sz val="10"/>
      <name val="Comic Sans MS"/>
      <family val="4"/>
    </font>
    <font>
      <i/>
      <sz val="10"/>
      <name val="Comic Sans MS"/>
      <family val="4"/>
    </font>
    <font>
      <b/>
      <u/>
      <sz val="10"/>
      <name val="Comic Sans MS"/>
      <family val="4"/>
    </font>
    <font>
      <sz val="8"/>
      <name val="Comic Sans MS"/>
      <family val="4"/>
    </font>
    <font>
      <sz val="10"/>
      <color rgb="FFFF0000"/>
      <name val="Comic Sans MS"/>
      <family val="4"/>
    </font>
    <font>
      <b/>
      <sz val="10"/>
      <color rgb="FFFF0000"/>
      <name val="Comic Sans MS"/>
      <family val="4"/>
    </font>
    <font>
      <sz val="10.5"/>
      <name val="Comic Sans MS"/>
      <family val="4"/>
    </font>
    <font>
      <sz val="10.5"/>
      <color indexed="17"/>
      <name val="Comic Sans MS"/>
      <family val="4"/>
    </font>
    <font>
      <b/>
      <i/>
      <u/>
      <sz val="28"/>
      <name val="Broadway"/>
      <family val="5"/>
    </font>
    <font>
      <u/>
      <sz val="10"/>
      <name val="Comic Sans MS"/>
      <family val="4"/>
    </font>
    <font>
      <b/>
      <u/>
      <sz val="12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10"/>
      <color indexed="18"/>
      <name val="Arial Narrow"/>
      <family val="2"/>
    </font>
    <font>
      <u/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6"/>
      <name val="Comic Sans MS"/>
      <family val="4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0" fontId="2" fillId="0" borderId="0"/>
    <xf numFmtId="0" fontId="25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320">
    <xf numFmtId="0" fontId="0" fillId="0" borderId="0" xfId="0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4" fontId="5" fillId="0" borderId="0" xfId="0" applyNumberFormat="1" applyFont="1"/>
    <xf numFmtId="4" fontId="4" fillId="0" borderId="0" xfId="0" applyNumberFormat="1" applyFont="1" applyBorder="1"/>
    <xf numFmtId="4" fontId="4" fillId="0" borderId="0" xfId="0" applyNumberFormat="1" applyFont="1"/>
    <xf numFmtId="4" fontId="5" fillId="0" borderId="0" xfId="0" applyNumberFormat="1" applyFont="1" applyBorder="1"/>
    <xf numFmtId="4" fontId="6" fillId="0" borderId="0" xfId="0" applyNumberFormat="1" applyFont="1" applyBorder="1"/>
    <xf numFmtId="164" fontId="5" fillId="0" borderId="0" xfId="0" applyNumberFormat="1" applyFont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4" fontId="5" fillId="0" borderId="5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0" fontId="5" fillId="0" borderId="9" xfId="0" applyFont="1" applyFill="1" applyBorder="1"/>
    <xf numFmtId="4" fontId="5" fillId="0" borderId="9" xfId="0" applyNumberFormat="1" applyFont="1" applyFill="1" applyBorder="1" applyAlignment="1">
      <alignment horizontal="center"/>
    </xf>
    <xf numFmtId="4" fontId="5" fillId="0" borderId="11" xfId="0" applyNumberFormat="1" applyFont="1" applyFill="1" applyBorder="1" applyAlignment="1">
      <alignment horizontal="center"/>
    </xf>
    <xf numFmtId="4" fontId="5" fillId="0" borderId="12" xfId="0" applyNumberFormat="1" applyFont="1" applyFill="1" applyBorder="1" applyAlignment="1">
      <alignment horizontal="center"/>
    </xf>
    <xf numFmtId="4" fontId="4" fillId="0" borderId="2" xfId="0" applyNumberFormat="1" applyFont="1" applyBorder="1"/>
    <xf numFmtId="164" fontId="4" fillId="0" borderId="2" xfId="0" applyNumberFormat="1" applyFont="1" applyBorder="1"/>
    <xf numFmtId="4" fontId="7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Border="1"/>
    <xf numFmtId="10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/>
    <xf numFmtId="4" fontId="8" fillId="0" borderId="16" xfId="0" applyNumberFormat="1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164" fontId="4" fillId="0" borderId="19" xfId="0" applyNumberFormat="1" applyFont="1" applyBorder="1"/>
    <xf numFmtId="0" fontId="5" fillId="0" borderId="20" xfId="0" applyFont="1" applyBorder="1"/>
    <xf numFmtId="10" fontId="4" fillId="0" borderId="20" xfId="0" applyNumberFormat="1" applyFont="1" applyBorder="1" applyAlignment="1">
      <alignment horizontal="center"/>
    </xf>
    <xf numFmtId="164" fontId="4" fillId="0" borderId="20" xfId="0" applyNumberFormat="1" applyFont="1" applyBorder="1"/>
    <xf numFmtId="4" fontId="4" fillId="0" borderId="20" xfId="0" applyNumberFormat="1" applyFont="1" applyBorder="1"/>
    <xf numFmtId="4" fontId="7" fillId="0" borderId="21" xfId="0" applyNumberFormat="1" applyFont="1" applyBorder="1"/>
    <xf numFmtId="4" fontId="4" fillId="0" borderId="6" xfId="0" applyNumberFormat="1" applyFont="1" applyBorder="1"/>
    <xf numFmtId="4" fontId="4" fillId="0" borderId="16" xfId="0" applyNumberFormat="1" applyFont="1" applyBorder="1"/>
    <xf numFmtId="0" fontId="4" fillId="0" borderId="7" xfId="0" applyFont="1" applyFill="1" applyBorder="1"/>
    <xf numFmtId="0" fontId="5" fillId="0" borderId="7" xfId="0" applyFont="1" applyBorder="1"/>
    <xf numFmtId="0" fontId="5" fillId="0" borderId="9" xfId="0" applyFont="1" applyBorder="1"/>
    <xf numFmtId="164" fontId="5" fillId="0" borderId="9" xfId="0" applyNumberFormat="1" applyFont="1" applyBorder="1"/>
    <xf numFmtId="0" fontId="5" fillId="0" borderId="0" xfId="0" applyFont="1" applyBorder="1"/>
    <xf numFmtId="164" fontId="4" fillId="0" borderId="9" xfId="0" applyNumberFormat="1" applyFont="1" applyBorder="1"/>
    <xf numFmtId="4" fontId="9" fillId="0" borderId="16" xfId="0" applyNumberFormat="1" applyFont="1" applyBorder="1"/>
    <xf numFmtId="0" fontId="4" fillId="0" borderId="19" xfId="0" applyFont="1" applyBorder="1"/>
    <xf numFmtId="4" fontId="0" fillId="0" borderId="0" xfId="0" applyNumberFormat="1"/>
    <xf numFmtId="0" fontId="4" fillId="0" borderId="22" xfId="0" applyFont="1" applyBorder="1"/>
    <xf numFmtId="4" fontId="4" fillId="0" borderId="21" xfId="0" applyNumberFormat="1" applyFont="1" applyBorder="1"/>
    <xf numFmtId="10" fontId="4" fillId="0" borderId="0" xfId="0" applyNumberFormat="1" applyFont="1" applyBorder="1"/>
    <xf numFmtId="4" fontId="8" fillId="0" borderId="0" xfId="0" applyNumberFormat="1" applyFont="1" applyBorder="1"/>
    <xf numFmtId="0" fontId="0" fillId="0" borderId="0" xfId="0" applyBorder="1"/>
    <xf numFmtId="0" fontId="5" fillId="0" borderId="0" xfId="0" applyFont="1" applyBorder="1" applyAlignment="1"/>
    <xf numFmtId="0" fontId="5" fillId="0" borderId="23" xfId="0" applyFont="1" applyBorder="1" applyAlignment="1"/>
    <xf numFmtId="0" fontId="11" fillId="0" borderId="0" xfId="0" applyFont="1"/>
    <xf numFmtId="4" fontId="11" fillId="0" borderId="0" xfId="0" applyNumberFormat="1" applyFont="1"/>
    <xf numFmtId="4" fontId="4" fillId="0" borderId="0" xfId="0" applyNumberFormat="1" applyFont="1" applyFill="1" applyAlignment="1">
      <alignment horizontal="right"/>
    </xf>
    <xf numFmtId="10" fontId="4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0" fontId="11" fillId="0" borderId="0" xfId="0" applyFont="1" applyBorder="1"/>
    <xf numFmtId="4" fontId="5" fillId="0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/>
    <xf numFmtId="0" fontId="5" fillId="0" borderId="25" xfId="0" applyFont="1" applyBorder="1"/>
    <xf numFmtId="0" fontId="5" fillId="0" borderId="2" xfId="0" applyFont="1" applyBorder="1"/>
    <xf numFmtId="4" fontId="5" fillId="0" borderId="2" xfId="0" applyNumberFormat="1" applyFont="1" applyBorder="1"/>
    <xf numFmtId="4" fontId="5" fillId="0" borderId="2" xfId="0" applyNumberFormat="1" applyFont="1" applyFill="1" applyBorder="1" applyAlignment="1">
      <alignment horizontal="right"/>
    </xf>
    <xf numFmtId="10" fontId="5" fillId="0" borderId="2" xfId="0" applyNumberFormat="1" applyFont="1" applyFill="1" applyBorder="1" applyAlignment="1">
      <alignment horizontal="center"/>
    </xf>
    <xf numFmtId="4" fontId="5" fillId="0" borderId="2" xfId="0" applyNumberFormat="1" applyFont="1" applyFill="1" applyBorder="1"/>
    <xf numFmtId="0" fontId="5" fillId="0" borderId="22" xfId="0" applyFont="1" applyBorder="1"/>
    <xf numFmtId="0" fontId="4" fillId="0" borderId="20" xfId="0" applyFont="1" applyBorder="1"/>
    <xf numFmtId="4" fontId="4" fillId="0" borderId="20" xfId="0" applyNumberFormat="1" applyFont="1" applyFill="1" applyBorder="1" applyAlignment="1">
      <alignment horizontal="right"/>
    </xf>
    <xf numFmtId="10" fontId="4" fillId="0" borderId="20" xfId="0" applyNumberFormat="1" applyFont="1" applyFill="1" applyBorder="1" applyAlignment="1">
      <alignment horizontal="center"/>
    </xf>
    <xf numFmtId="4" fontId="4" fillId="0" borderId="20" xfId="0" applyNumberFormat="1" applyFont="1" applyFill="1" applyBorder="1"/>
    <xf numFmtId="4" fontId="0" fillId="0" borderId="0" xfId="0" applyNumberFormat="1" applyBorder="1"/>
    <xf numFmtId="164" fontId="0" fillId="0" borderId="0" xfId="0" applyNumberFormat="1" applyBorder="1"/>
    <xf numFmtId="10" fontId="5" fillId="0" borderId="0" xfId="0" applyNumberFormat="1" applyFont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left"/>
    </xf>
    <xf numFmtId="10" fontId="5" fillId="0" borderId="9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14" xfId="0" applyFont="1" applyFill="1" applyBorder="1"/>
    <xf numFmtId="164" fontId="5" fillId="2" borderId="14" xfId="0" applyNumberFormat="1" applyFont="1" applyFill="1" applyBorder="1"/>
    <xf numFmtId="0" fontId="5" fillId="2" borderId="15" xfId="0" applyFont="1" applyFill="1" applyBorder="1"/>
    <xf numFmtId="10" fontId="4" fillId="0" borderId="2" xfId="0" applyNumberFormat="1" applyFont="1" applyBorder="1" applyAlignment="1">
      <alignment horizontal="center"/>
    </xf>
    <xf numFmtId="4" fontId="5" fillId="0" borderId="21" xfId="0" applyNumberFormat="1" applyFont="1" applyBorder="1"/>
    <xf numFmtId="0" fontId="4" fillId="0" borderId="1" xfId="0" applyFont="1" applyBorder="1"/>
    <xf numFmtId="0" fontId="4" fillId="0" borderId="4" xfId="0" quotePrefix="1" applyFont="1" applyBorder="1"/>
    <xf numFmtId="164" fontId="4" fillId="0" borderId="4" xfId="0" applyNumberFormat="1" applyFont="1" applyBorder="1"/>
    <xf numFmtId="4" fontId="14" fillId="0" borderId="16" xfId="0" applyNumberFormat="1" applyFont="1" applyBorder="1"/>
    <xf numFmtId="0" fontId="3" fillId="0" borderId="0" xfId="1"/>
    <xf numFmtId="10" fontId="5" fillId="0" borderId="2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4" xfId="0" applyFont="1" applyBorder="1"/>
    <xf numFmtId="164" fontId="5" fillId="0" borderId="4" xfId="0" applyNumberFormat="1" applyFont="1" applyBorder="1"/>
    <xf numFmtId="4" fontId="7" fillId="0" borderId="21" xfId="0" applyNumberFormat="1" applyFont="1" applyFill="1" applyBorder="1"/>
    <xf numFmtId="0" fontId="10" fillId="3" borderId="13" xfId="0" applyFont="1" applyFill="1" applyBorder="1"/>
    <xf numFmtId="0" fontId="10" fillId="3" borderId="14" xfId="0" applyFont="1" applyFill="1" applyBorder="1"/>
    <xf numFmtId="164" fontId="10" fillId="3" borderId="14" xfId="0" applyNumberFormat="1" applyFont="1" applyFill="1" applyBorder="1"/>
    <xf numFmtId="0" fontId="5" fillId="3" borderId="14" xfId="0" applyFont="1" applyFill="1" applyBorder="1"/>
    <xf numFmtId="4" fontId="5" fillId="3" borderId="14" xfId="0" applyNumberFormat="1" applyFont="1" applyFill="1" applyBorder="1"/>
    <xf numFmtId="10" fontId="5" fillId="3" borderId="14" xfId="0" applyNumberFormat="1" applyFont="1" applyFill="1" applyBorder="1" applyAlignment="1">
      <alignment horizontal="center"/>
    </xf>
    <xf numFmtId="164" fontId="4" fillId="3" borderId="14" xfId="0" applyNumberFormat="1" applyFont="1" applyFill="1" applyBorder="1"/>
    <xf numFmtId="4" fontId="4" fillId="3" borderId="14" xfId="0" applyNumberFormat="1" applyFont="1" applyFill="1" applyBorder="1"/>
    <xf numFmtId="4" fontId="15" fillId="3" borderId="15" xfId="0" applyNumberFormat="1" applyFont="1" applyFill="1" applyBorder="1"/>
    <xf numFmtId="10" fontId="0" fillId="0" borderId="0" xfId="0" applyNumberFormat="1" applyAlignment="1">
      <alignment horizontal="center"/>
    </xf>
    <xf numFmtId="0" fontId="4" fillId="0" borderId="29" xfId="0" applyFont="1" applyBorder="1"/>
    <xf numFmtId="4" fontId="5" fillId="0" borderId="29" xfId="0" applyNumberFormat="1" applyFont="1" applyBorder="1"/>
    <xf numFmtId="4" fontId="5" fillId="0" borderId="6" xfId="0" applyNumberFormat="1" applyFont="1" applyBorder="1"/>
    <xf numFmtId="0" fontId="5" fillId="0" borderId="24" xfId="0" applyFont="1" applyBorder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7" fillId="0" borderId="0" xfId="0" applyFont="1"/>
    <xf numFmtId="0" fontId="4" fillId="0" borderId="0" xfId="0" applyFont="1" applyAlignment="1"/>
    <xf numFmtId="4" fontId="4" fillId="0" borderId="0" xfId="0" applyNumberFormat="1" applyFont="1" applyAlignment="1"/>
    <xf numFmtId="4" fontId="5" fillId="3" borderId="30" xfId="0" applyNumberFormat="1" applyFont="1" applyFill="1" applyBorder="1"/>
    <xf numFmtId="164" fontId="4" fillId="0" borderId="29" xfId="0" applyNumberFormat="1" applyFont="1" applyBorder="1"/>
    <xf numFmtId="0" fontId="4" fillId="0" borderId="29" xfId="0" applyFont="1" applyBorder="1" applyAlignment="1">
      <alignment horizontal="center"/>
    </xf>
    <xf numFmtId="0" fontId="5" fillId="3" borderId="30" xfId="0" applyFont="1" applyFill="1" applyBorder="1"/>
    <xf numFmtId="164" fontId="5" fillId="3" borderId="30" xfId="0" applyNumberFormat="1" applyFont="1" applyFill="1" applyBorder="1"/>
    <xf numFmtId="0" fontId="5" fillId="3" borderId="3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vertical="center"/>
    </xf>
    <xf numFmtId="10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" fontId="4" fillId="0" borderId="14" xfId="0" applyNumberFormat="1" applyFont="1" applyBorder="1"/>
    <xf numFmtId="164" fontId="4" fillId="0" borderId="9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18" fillId="0" borderId="0" xfId="2" applyFont="1"/>
    <xf numFmtId="0" fontId="2" fillId="0" borderId="0" xfId="2"/>
    <xf numFmtId="0" fontId="17" fillId="0" borderId="0" xfId="2" applyFont="1"/>
    <xf numFmtId="0" fontId="21" fillId="0" borderId="0" xfId="2" applyFont="1" applyAlignment="1">
      <alignment horizontal="left" vertical="center"/>
    </xf>
    <xf numFmtId="0" fontId="2" fillId="0" borderId="0" xfId="2" applyAlignment="1">
      <alignment horizontal="left" vertical="center" wrapText="1"/>
    </xf>
    <xf numFmtId="0" fontId="2" fillId="0" borderId="0" xfId="2" applyBorder="1"/>
    <xf numFmtId="0" fontId="2" fillId="0" borderId="32" xfId="2" applyBorder="1" applyAlignment="1">
      <alignment horizontal="center" vertical="center"/>
    </xf>
    <xf numFmtId="2" fontId="2" fillId="0" borderId="32" xfId="2" applyNumberFormat="1" applyBorder="1" applyAlignment="1">
      <alignment horizontal="center" vertical="center"/>
    </xf>
    <xf numFmtId="44" fontId="2" fillId="0" borderId="32" xfId="2" applyNumberFormat="1" applyBorder="1" applyAlignment="1">
      <alignment horizontal="left" vertical="center"/>
    </xf>
    <xf numFmtId="0" fontId="2" fillId="0" borderId="0" xfId="2" applyBorder="1" applyAlignment="1">
      <alignment horizontal="center"/>
    </xf>
    <xf numFmtId="0" fontId="2" fillId="0" borderId="0" xfId="2" applyBorder="1" applyAlignment="1">
      <alignment horizontal="center" vertical="center"/>
    </xf>
    <xf numFmtId="17" fontId="2" fillId="0" borderId="0" xfId="2" applyNumberFormat="1" applyBorder="1" applyAlignment="1">
      <alignment horizontal="center" vertical="center"/>
    </xf>
    <xf numFmtId="0" fontId="21" fillId="0" borderId="0" xfId="2" applyFont="1" applyBorder="1" applyAlignment="1">
      <alignment horizontal="left"/>
    </xf>
    <xf numFmtId="2" fontId="2" fillId="0" borderId="0" xfId="2" applyNumberFormat="1" applyBorder="1" applyAlignment="1">
      <alignment horizontal="center"/>
    </xf>
    <xf numFmtId="44" fontId="16" fillId="0" borderId="0" xfId="2" applyNumberFormat="1" applyFont="1" applyFill="1" applyBorder="1"/>
    <xf numFmtId="44" fontId="2" fillId="0" borderId="0" xfId="2" applyNumberFormat="1" applyFill="1" applyBorder="1"/>
    <xf numFmtId="0" fontId="23" fillId="5" borderId="32" xfId="2" applyFont="1" applyFill="1" applyBorder="1"/>
    <xf numFmtId="44" fontId="24" fillId="5" borderId="32" xfId="2" applyNumberFormat="1" applyFont="1" applyFill="1" applyBorder="1"/>
    <xf numFmtId="0" fontId="2" fillId="0" borderId="0" xfId="2" applyAlignment="1">
      <alignment horizontal="center"/>
    </xf>
    <xf numFmtId="0" fontId="17" fillId="0" borderId="0" xfId="2" applyFont="1" applyAlignment="1">
      <alignment horizontal="left"/>
    </xf>
    <xf numFmtId="0" fontId="2" fillId="0" borderId="0" xfId="2" applyAlignment="1">
      <alignment horizontal="left"/>
    </xf>
    <xf numFmtId="0" fontId="17" fillId="0" borderId="0" xfId="2" applyFont="1" applyAlignment="1">
      <alignment horizontal="center" vertical="center"/>
    </xf>
    <xf numFmtId="0" fontId="23" fillId="0" borderId="0" xfId="2" applyFont="1"/>
    <xf numFmtId="0" fontId="2" fillId="0" borderId="0" xfId="2" applyAlignment="1">
      <alignment horizontal="center" vertical="center"/>
    </xf>
    <xf numFmtId="0" fontId="26" fillId="0" borderId="0" xfId="4" applyFont="1" applyAlignment="1"/>
    <xf numFmtId="0" fontId="26" fillId="0" borderId="0" xfId="4" applyFont="1" applyAlignment="1">
      <alignment horizontal="center"/>
    </xf>
    <xf numFmtId="0" fontId="2" fillId="0" borderId="0" xfId="4"/>
    <xf numFmtId="0" fontId="22" fillId="6" borderId="14" xfId="4" applyFont="1" applyFill="1" applyBorder="1" applyAlignment="1"/>
    <xf numFmtId="0" fontId="22" fillId="6" borderId="15" xfId="4" applyFont="1" applyFill="1" applyBorder="1" applyAlignment="1"/>
    <xf numFmtId="0" fontId="22" fillId="0" borderId="0" xfId="4" applyFont="1" applyFill="1" applyBorder="1" applyAlignment="1">
      <alignment horizontal="center"/>
    </xf>
    <xf numFmtId="0" fontId="27" fillId="0" borderId="0" xfId="4" applyFont="1"/>
    <xf numFmtId="0" fontId="27" fillId="0" borderId="0" xfId="4" applyFont="1" applyFill="1" applyBorder="1" applyAlignment="1">
      <alignment horizontal="center" vertical="center"/>
    </xf>
    <xf numFmtId="0" fontId="27" fillId="6" borderId="1" xfId="4" applyFont="1" applyFill="1" applyBorder="1" applyAlignment="1">
      <alignment horizontal="center"/>
    </xf>
    <xf numFmtId="0" fontId="27" fillId="6" borderId="39" xfId="4" applyFont="1" applyFill="1" applyBorder="1" applyAlignment="1">
      <alignment horizontal="center"/>
    </xf>
    <xf numFmtId="0" fontId="27" fillId="0" borderId="0" xfId="4" applyFont="1" applyBorder="1" applyAlignment="1">
      <alignment horizontal="center"/>
    </xf>
    <xf numFmtId="0" fontId="21" fillId="0" borderId="41" xfId="4" applyFont="1" applyFill="1" applyBorder="1" applyAlignment="1">
      <alignment horizontal="center"/>
    </xf>
    <xf numFmtId="0" fontId="21" fillId="0" borderId="0" xfId="4" applyFont="1" applyFill="1" applyBorder="1" applyAlignment="1">
      <alignment horizontal="center"/>
    </xf>
    <xf numFmtId="0" fontId="21" fillId="0" borderId="22" xfId="4" applyFont="1" applyFill="1" applyBorder="1" applyAlignment="1">
      <alignment horizontal="center"/>
    </xf>
    <xf numFmtId="0" fontId="21" fillId="0" borderId="21" xfId="4" applyFont="1" applyFill="1" applyBorder="1" applyAlignment="1">
      <alignment horizontal="center"/>
    </xf>
    <xf numFmtId="0" fontId="27" fillId="0" borderId="42" xfId="4" applyFont="1" applyBorder="1" applyAlignment="1">
      <alignment horizontal="center"/>
    </xf>
    <xf numFmtId="0" fontId="27" fillId="0" borderId="33" xfId="4" applyFont="1" applyBorder="1"/>
    <xf numFmtId="44" fontId="27" fillId="0" borderId="34" xfId="4" applyNumberFormat="1" applyFont="1" applyBorder="1" applyAlignment="1">
      <alignment horizontal="center" vertical="center"/>
    </xf>
    <xf numFmtId="10" fontId="27" fillId="0" borderId="23" xfId="4" applyNumberFormat="1" applyFont="1" applyFill="1" applyBorder="1" applyAlignment="1">
      <alignment horizontal="center" vertical="center"/>
    </xf>
    <xf numFmtId="167" fontId="27" fillId="0" borderId="43" xfId="4" applyNumberFormat="1" applyFont="1" applyFill="1" applyBorder="1" applyAlignment="1">
      <alignment horizontal="center" vertical="center"/>
    </xf>
    <xf numFmtId="167" fontId="27" fillId="0" borderId="44" xfId="4" applyNumberFormat="1" applyFont="1" applyFill="1" applyBorder="1" applyAlignment="1">
      <alignment horizontal="center" vertical="center"/>
    </xf>
    <xf numFmtId="0" fontId="27" fillId="0" borderId="0" xfId="4" applyFont="1" applyBorder="1"/>
    <xf numFmtId="0" fontId="2" fillId="0" borderId="25" xfId="4" applyBorder="1"/>
    <xf numFmtId="0" fontId="2" fillId="0" borderId="6" xfId="4" applyBorder="1"/>
    <xf numFmtId="0" fontId="27" fillId="0" borderId="34" xfId="4" applyFont="1" applyBorder="1" applyAlignment="1">
      <alignment horizontal="center"/>
    </xf>
    <xf numFmtId="0" fontId="27" fillId="0" borderId="34" xfId="4" applyFont="1" applyBorder="1"/>
    <xf numFmtId="168" fontId="27" fillId="0" borderId="45" xfId="4" applyNumberFormat="1" applyFont="1" applyFill="1" applyBorder="1" applyAlignment="1">
      <alignment horizontal="center" vertical="center"/>
    </xf>
    <xf numFmtId="167" fontId="27" fillId="0" borderId="46" xfId="4" applyNumberFormat="1" applyFont="1" applyFill="1" applyBorder="1" applyAlignment="1">
      <alignment horizontal="center" vertical="center"/>
    </xf>
    <xf numFmtId="167" fontId="27" fillId="0" borderId="47" xfId="4" applyNumberFormat="1" applyFont="1" applyFill="1" applyBorder="1" applyAlignment="1">
      <alignment horizontal="center" vertical="center"/>
    </xf>
    <xf numFmtId="0" fontId="2" fillId="0" borderId="41" xfId="4" applyBorder="1"/>
    <xf numFmtId="0" fontId="2" fillId="0" borderId="16" xfId="4" applyBorder="1"/>
    <xf numFmtId="2" fontId="27" fillId="0" borderId="46" xfId="4" applyNumberFormat="1" applyFont="1" applyFill="1" applyBorder="1" applyAlignment="1">
      <alignment horizontal="center" vertical="center"/>
    </xf>
    <xf numFmtId="2" fontId="27" fillId="0" borderId="46" xfId="4" applyNumberFormat="1" applyFont="1" applyBorder="1" applyAlignment="1">
      <alignment horizontal="center" vertical="center"/>
    </xf>
    <xf numFmtId="0" fontId="27" fillId="0" borderId="40" xfId="4" applyFont="1" applyBorder="1" applyAlignment="1">
      <alignment horizontal="center"/>
    </xf>
    <xf numFmtId="0" fontId="27" fillId="0" borderId="40" xfId="4" applyFont="1" applyBorder="1"/>
    <xf numFmtId="2" fontId="27" fillId="0" borderId="48" xfId="4" applyNumberFormat="1" applyFont="1" applyBorder="1" applyAlignment="1">
      <alignment horizontal="center" vertical="center"/>
    </xf>
    <xf numFmtId="167" fontId="27" fillId="0" borderId="27" xfId="4" applyNumberFormat="1" applyFont="1" applyFill="1" applyBorder="1" applyAlignment="1">
      <alignment horizontal="center" vertical="center"/>
    </xf>
    <xf numFmtId="2" fontId="27" fillId="0" borderId="48" xfId="4" applyNumberFormat="1" applyFont="1" applyFill="1" applyBorder="1" applyAlignment="1">
      <alignment horizontal="center" vertical="center"/>
    </xf>
    <xf numFmtId="167" fontId="27" fillId="0" borderId="48" xfId="4" applyNumberFormat="1" applyFont="1" applyFill="1" applyBorder="1" applyAlignment="1">
      <alignment horizontal="center" vertical="center"/>
    </xf>
    <xf numFmtId="0" fontId="2" fillId="0" borderId="22" xfId="4" applyBorder="1"/>
    <xf numFmtId="0" fontId="2" fillId="0" borderId="21" xfId="4" applyBorder="1"/>
    <xf numFmtId="0" fontId="2" fillId="0" borderId="0" xfId="4" applyBorder="1"/>
    <xf numFmtId="169" fontId="22" fillId="7" borderId="32" xfId="4" applyNumberFormat="1" applyFont="1" applyFill="1" applyBorder="1" applyAlignment="1">
      <alignment horizontal="center" vertical="center"/>
    </xf>
    <xf numFmtId="10" fontId="22" fillId="7" borderId="32" xfId="4" applyNumberFormat="1" applyFont="1" applyFill="1" applyBorder="1" applyAlignment="1">
      <alignment horizontal="center" vertical="center"/>
    </xf>
    <xf numFmtId="0" fontId="22" fillId="0" borderId="0" xfId="4" applyFont="1" applyBorder="1" applyAlignment="1">
      <alignment horizontal="left"/>
    </xf>
    <xf numFmtId="0" fontId="29" fillId="0" borderId="0" xfId="1" applyFont="1" applyBorder="1" applyAlignment="1"/>
    <xf numFmtId="0" fontId="30" fillId="0" borderId="0" xfId="1" applyFont="1"/>
    <xf numFmtId="0" fontId="29" fillId="0" borderId="0" xfId="1" applyFont="1"/>
    <xf numFmtId="0" fontId="31" fillId="0" borderId="0" xfId="4" applyFont="1" applyAlignment="1"/>
    <xf numFmtId="44" fontId="28" fillId="0" borderId="0" xfId="1" applyNumberFormat="1" applyFont="1" applyAlignment="1"/>
    <xf numFmtId="0" fontId="32" fillId="0" borderId="0" xfId="1" applyFont="1" applyAlignment="1"/>
    <xf numFmtId="0" fontId="29" fillId="0" borderId="0" xfId="1" applyFont="1" applyAlignment="1"/>
    <xf numFmtId="0" fontId="4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9" xfId="0" quotePrefix="1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vertical="center"/>
    </xf>
    <xf numFmtId="164" fontId="5" fillId="3" borderId="30" xfId="0" applyNumberFormat="1" applyFont="1" applyFill="1" applyBorder="1" applyAlignment="1">
      <alignment horizontal="center" vertical="center" wrapText="1"/>
    </xf>
    <xf numFmtId="4" fontId="5" fillId="3" borderId="30" xfId="0" applyNumberFormat="1" applyFont="1" applyFill="1" applyBorder="1" applyAlignment="1">
      <alignment horizontal="center" vertical="center"/>
    </xf>
    <xf numFmtId="0" fontId="5" fillId="0" borderId="29" xfId="0" applyFont="1" applyBorder="1"/>
    <xf numFmtId="4" fontId="9" fillId="0" borderId="2" xfId="0" applyNumberFormat="1" applyFont="1" applyBorder="1"/>
    <xf numFmtId="0" fontId="4" fillId="0" borderId="41" xfId="0" applyFont="1" applyFill="1" applyBorder="1"/>
    <xf numFmtId="0" fontId="4" fillId="0" borderId="9" xfId="0" applyFont="1" applyFill="1" applyBorder="1"/>
    <xf numFmtId="164" fontId="4" fillId="0" borderId="9" xfId="0" applyNumberFormat="1" applyFont="1" applyFill="1" applyBorder="1"/>
    <xf numFmtId="0" fontId="4" fillId="0" borderId="0" xfId="0" applyFont="1" applyFill="1" applyBorder="1"/>
    <xf numFmtId="164" fontId="9" fillId="0" borderId="19" xfId="0" applyNumberFormat="1" applyFont="1" applyBorder="1"/>
    <xf numFmtId="164" fontId="9" fillId="0" borderId="20" xfId="0" applyNumberFormat="1" applyFont="1" applyBorder="1"/>
    <xf numFmtId="0" fontId="5" fillId="0" borderId="7" xfId="0" applyFont="1" applyFill="1" applyBorder="1"/>
    <xf numFmtId="0" fontId="5" fillId="0" borderId="8" xfId="0" applyFont="1" applyFill="1" applyBorder="1"/>
    <xf numFmtId="164" fontId="10" fillId="0" borderId="9" xfId="0" applyNumberFormat="1" applyFont="1" applyFill="1" applyBorder="1"/>
    <xf numFmtId="0" fontId="5" fillId="0" borderId="0" xfId="0" applyFont="1" applyFill="1" applyBorder="1"/>
    <xf numFmtId="164" fontId="3" fillId="0" borderId="0" xfId="0" applyNumberFormat="1" applyFont="1"/>
    <xf numFmtId="4" fontId="33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9" fillId="0" borderId="17" xfId="0" applyFont="1" applyBorder="1"/>
    <xf numFmtId="0" fontId="4" fillId="0" borderId="8" xfId="0" applyFont="1" applyFill="1" applyBorder="1"/>
    <xf numFmtId="4" fontId="9" fillId="0" borderId="20" xfId="0" applyNumberFormat="1" applyFont="1" applyBorder="1"/>
    <xf numFmtId="4" fontId="34" fillId="0" borderId="0" xfId="0" applyNumberFormat="1" applyFont="1"/>
    <xf numFmtId="0" fontId="4" fillId="0" borderId="7" xfId="1" applyFont="1" applyBorder="1"/>
    <xf numFmtId="0" fontId="4" fillId="0" borderId="9" xfId="1" applyFont="1" applyBorder="1"/>
    <xf numFmtId="164" fontId="4" fillId="0" borderId="9" xfId="1" applyNumberFormat="1" applyFont="1" applyBorder="1"/>
    <xf numFmtId="0" fontId="4" fillId="0" borderId="0" xfId="1" applyFont="1" applyBorder="1"/>
    <xf numFmtId="10" fontId="4" fillId="0" borderId="0" xfId="1" applyNumberFormat="1" applyFont="1" applyBorder="1" applyAlignment="1">
      <alignment horizontal="center"/>
    </xf>
    <xf numFmtId="4" fontId="4" fillId="0" borderId="0" xfId="1" applyNumberFormat="1" applyFont="1" applyBorder="1"/>
    <xf numFmtId="0" fontId="4" fillId="0" borderId="7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164" fontId="4" fillId="0" borderId="9" xfId="1" applyNumberFormat="1" applyFont="1" applyBorder="1" applyAlignment="1">
      <alignment vertical="center"/>
    </xf>
    <xf numFmtId="10" fontId="4" fillId="0" borderId="0" xfId="1" applyNumberFormat="1" applyFont="1" applyBorder="1" applyAlignment="1">
      <alignment horizontal="center" vertical="center"/>
    </xf>
    <xf numFmtId="4" fontId="4" fillId="0" borderId="0" xfId="1" applyNumberFormat="1" applyFont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35" fillId="2" borderId="15" xfId="0" applyFont="1" applyFill="1" applyBorder="1"/>
    <xf numFmtId="4" fontId="5" fillId="0" borderId="2" xfId="0" applyNumberFormat="1" applyFont="1" applyBorder="1" applyAlignment="1">
      <alignment vertical="center"/>
    </xf>
    <xf numFmtId="10" fontId="4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vertical="center"/>
    </xf>
    <xf numFmtId="0" fontId="4" fillId="0" borderId="19" xfId="0" applyFont="1" applyFill="1" applyBorder="1"/>
    <xf numFmtId="4" fontId="4" fillId="0" borderId="20" xfId="0" applyNumberFormat="1" applyFont="1" applyBorder="1" applyAlignment="1">
      <alignment vertical="center"/>
    </xf>
    <xf numFmtId="10" fontId="4" fillId="0" borderId="20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vertical="center"/>
    </xf>
    <xf numFmtId="0" fontId="4" fillId="0" borderId="41" xfId="0" applyFont="1" applyBorder="1"/>
    <xf numFmtId="0" fontId="4" fillId="0" borderId="41" xfId="0" applyFont="1" applyBorder="1" applyAlignment="1">
      <alignment vertical="center"/>
    </xf>
    <xf numFmtId="0" fontId="36" fillId="0" borderId="32" xfId="2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" fontId="3" fillId="0" borderId="32" xfId="1" applyNumberFormat="1" applyFont="1" applyBorder="1" applyAlignment="1">
      <alignment horizontal="center" vertical="center"/>
    </xf>
    <xf numFmtId="0" fontId="37" fillId="0" borderId="32" xfId="1" applyFont="1" applyBorder="1" applyAlignment="1">
      <alignment horizontal="left" vertical="center" wrapText="1"/>
    </xf>
    <xf numFmtId="0" fontId="3" fillId="0" borderId="32" xfId="1" applyBorder="1" applyAlignment="1">
      <alignment horizontal="center" vertical="center"/>
    </xf>
    <xf numFmtId="17" fontId="3" fillId="0" borderId="32" xfId="1" applyNumberFormat="1" applyBorder="1" applyAlignment="1">
      <alignment horizontal="center" vertical="center"/>
    </xf>
    <xf numFmtId="0" fontId="21" fillId="0" borderId="32" xfId="1" applyFont="1" applyBorder="1" applyAlignment="1">
      <alignment horizontal="left" vertical="center" wrapText="1"/>
    </xf>
    <xf numFmtId="0" fontId="1" fillId="0" borderId="32" xfId="2" applyFont="1" applyBorder="1" applyAlignment="1">
      <alignment horizontal="center" vertical="center"/>
    </xf>
    <xf numFmtId="0" fontId="21" fillId="0" borderId="32" xfId="1" applyFont="1" applyBorder="1" applyAlignment="1">
      <alignment horizontal="left" vertical="center"/>
    </xf>
    <xf numFmtId="44" fontId="16" fillId="5" borderId="32" xfId="1" applyNumberFormat="1" applyFont="1" applyFill="1" applyBorder="1" applyAlignment="1">
      <alignment horizontal="left" vertical="center"/>
    </xf>
    <xf numFmtId="0" fontId="4" fillId="0" borderId="4" xfId="0" applyFont="1" applyBorder="1"/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5" fillId="0" borderId="24" xfId="0" applyFont="1" applyBorder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31" fillId="0" borderId="23" xfId="4" applyFont="1" applyBorder="1" applyAlignment="1">
      <alignment horizontal="center"/>
    </xf>
    <xf numFmtId="0" fontId="32" fillId="0" borderId="24" xfId="1" applyFont="1" applyBorder="1" applyAlignment="1">
      <alignment horizontal="center"/>
    </xf>
    <xf numFmtId="0" fontId="29" fillId="0" borderId="0" xfId="1" applyFont="1" applyAlignment="1">
      <alignment horizontal="center"/>
    </xf>
    <xf numFmtId="0" fontId="22" fillId="0" borderId="32" xfId="4" applyFont="1" applyBorder="1" applyAlignment="1">
      <alignment horizontal="left"/>
    </xf>
    <xf numFmtId="4" fontId="28" fillId="1" borderId="38" xfId="5" applyNumberFormat="1" applyFont="1" applyFill="1" applyBorder="1" applyAlignment="1" applyProtection="1">
      <alignment vertical="center"/>
      <protection hidden="1"/>
    </xf>
    <xf numFmtId="4" fontId="28" fillId="1" borderId="14" xfId="4" applyNumberFormat="1" applyFont="1" applyFill="1" applyBorder="1" applyAlignment="1" applyProtection="1">
      <alignment vertical="center"/>
      <protection hidden="1"/>
    </xf>
    <xf numFmtId="170" fontId="22" fillId="0" borderId="32" xfId="4" applyNumberFormat="1" applyFont="1" applyFill="1" applyBorder="1" applyAlignment="1">
      <alignment horizontal="center" vertical="center"/>
    </xf>
    <xf numFmtId="170" fontId="22" fillId="0" borderId="49" xfId="4" applyNumberFormat="1" applyFont="1" applyFill="1" applyBorder="1" applyAlignment="1">
      <alignment horizontal="center" vertical="center"/>
    </xf>
    <xf numFmtId="170" fontId="22" fillId="0" borderId="50" xfId="4" applyNumberFormat="1" applyFont="1" applyFill="1" applyBorder="1" applyAlignment="1">
      <alignment horizontal="center" vertical="center"/>
    </xf>
    <xf numFmtId="171" fontId="22" fillId="0" borderId="32" xfId="4" applyNumberFormat="1" applyFont="1" applyFill="1" applyBorder="1" applyAlignment="1">
      <alignment horizontal="center" vertical="center"/>
    </xf>
    <xf numFmtId="172" fontId="22" fillId="0" borderId="32" xfId="4" applyNumberFormat="1" applyFont="1" applyFill="1" applyBorder="1" applyAlignment="1">
      <alignment horizontal="center" vertical="center"/>
    </xf>
    <xf numFmtId="171" fontId="27" fillId="0" borderId="32" xfId="4" applyNumberFormat="1" applyFont="1" applyFill="1" applyBorder="1" applyAlignment="1">
      <alignment horizontal="center" vertical="center"/>
    </xf>
    <xf numFmtId="170" fontId="27" fillId="0" borderId="32" xfId="4" applyNumberFormat="1" applyFont="1" applyFill="1" applyBorder="1" applyAlignment="1">
      <alignment horizontal="center" vertical="center"/>
    </xf>
    <xf numFmtId="172" fontId="27" fillId="0" borderId="32" xfId="4" applyNumberFormat="1" applyFont="1" applyFill="1" applyBorder="1" applyAlignment="1">
      <alignment horizontal="center" vertical="center"/>
    </xf>
    <xf numFmtId="0" fontId="21" fillId="0" borderId="25" xfId="4" applyFont="1" applyFill="1" applyBorder="1" applyAlignment="1">
      <alignment horizontal="center"/>
    </xf>
    <xf numFmtId="0" fontId="21" fillId="0" borderId="6" xfId="4" applyFont="1" applyFill="1" applyBorder="1" applyAlignment="1">
      <alignment horizontal="center"/>
    </xf>
    <xf numFmtId="0" fontId="21" fillId="0" borderId="2" xfId="4" applyFont="1" applyFill="1" applyBorder="1" applyAlignment="1">
      <alignment horizontal="center"/>
    </xf>
    <xf numFmtId="0" fontId="22" fillId="6" borderId="35" xfId="4" applyFont="1" applyFill="1" applyBorder="1" applyAlignment="1">
      <alignment horizontal="center" vertical="center"/>
    </xf>
    <xf numFmtId="0" fontId="22" fillId="6" borderId="36" xfId="4" applyFont="1" applyFill="1" applyBorder="1" applyAlignment="1">
      <alignment horizontal="center" vertical="center"/>
    </xf>
    <xf numFmtId="0" fontId="26" fillId="0" borderId="0" xfId="4" applyFont="1" applyAlignment="1">
      <alignment horizontal="center"/>
    </xf>
    <xf numFmtId="0" fontId="27" fillId="6" borderId="33" xfId="4" applyFont="1" applyFill="1" applyBorder="1" applyAlignment="1">
      <alignment horizontal="center" vertical="center" wrapText="1"/>
    </xf>
    <xf numFmtId="0" fontId="27" fillId="6" borderId="34" xfId="4" applyFont="1" applyFill="1" applyBorder="1" applyAlignment="1">
      <alignment horizontal="center" vertical="center" wrapText="1"/>
    </xf>
    <xf numFmtId="0" fontId="27" fillId="6" borderId="40" xfId="4" applyFont="1" applyFill="1" applyBorder="1" applyAlignment="1">
      <alignment horizontal="center" vertical="center" wrapText="1"/>
    </xf>
    <xf numFmtId="0" fontId="27" fillId="6" borderId="28" xfId="4" applyFont="1" applyFill="1" applyBorder="1" applyAlignment="1">
      <alignment horizontal="center" vertical="center" wrapText="1"/>
    </xf>
    <xf numFmtId="0" fontId="27" fillId="6" borderId="29" xfId="4" applyFont="1" applyFill="1" applyBorder="1" applyAlignment="1">
      <alignment horizontal="center" vertical="center" wrapText="1"/>
    </xf>
    <xf numFmtId="0" fontId="27" fillId="6" borderId="31" xfId="4" applyFont="1" applyFill="1" applyBorder="1" applyAlignment="1">
      <alignment horizontal="center" vertical="center" wrapText="1"/>
    </xf>
    <xf numFmtId="0" fontId="22" fillId="6" borderId="37" xfId="4" applyFont="1" applyFill="1" applyBorder="1" applyAlignment="1">
      <alignment horizontal="center" vertical="center"/>
    </xf>
    <xf numFmtId="0" fontId="22" fillId="6" borderId="38" xfId="4" applyFont="1" applyFill="1" applyBorder="1" applyAlignment="1">
      <alignment horizontal="center" vertical="center"/>
    </xf>
    <xf numFmtId="0" fontId="22" fillId="6" borderId="26" xfId="4" applyFont="1" applyFill="1" applyBorder="1" applyAlignment="1">
      <alignment horizontal="center" vertical="center"/>
    </xf>
    <xf numFmtId="0" fontId="22" fillId="6" borderId="39" xfId="4" applyFont="1" applyFill="1" applyBorder="1" applyAlignment="1">
      <alignment horizontal="center" vertical="center"/>
    </xf>
    <xf numFmtId="0" fontId="22" fillId="6" borderId="1" xfId="4" applyFont="1" applyFill="1" applyBorder="1" applyAlignment="1">
      <alignment horizontal="center" vertical="center"/>
    </xf>
    <xf numFmtId="0" fontId="22" fillId="6" borderId="13" xfId="4" applyFont="1" applyFill="1" applyBorder="1" applyAlignment="1">
      <alignment horizontal="center"/>
    </xf>
    <xf numFmtId="0" fontId="22" fillId="6" borderId="14" xfId="4" applyFont="1" applyFill="1" applyBorder="1" applyAlignment="1">
      <alignment horizontal="center"/>
    </xf>
    <xf numFmtId="0" fontId="22" fillId="6" borderId="15" xfId="4" applyFont="1" applyFill="1" applyBorder="1" applyAlignment="1">
      <alignment horizontal="center"/>
    </xf>
    <xf numFmtId="0" fontId="17" fillId="4" borderId="32" xfId="2" applyFont="1" applyFill="1" applyBorder="1" applyAlignment="1">
      <alignment horizontal="center" vertical="center" wrapText="1"/>
    </xf>
    <xf numFmtId="0" fontId="22" fillId="5" borderId="32" xfId="2" applyFont="1" applyFill="1" applyBorder="1" applyAlignment="1">
      <alignment horizontal="center" vertical="center" wrapText="1"/>
    </xf>
    <xf numFmtId="0" fontId="22" fillId="5" borderId="32" xfId="0" applyFont="1" applyFill="1" applyBorder="1" applyAlignment="1">
      <alignment horizontal="center" vertical="center" wrapText="1"/>
    </xf>
  </cellXfs>
  <cellStyles count="8">
    <cellStyle name="Moeda 2" xfId="3"/>
    <cellStyle name="Normal" xfId="0" builtinId="0"/>
    <cellStyle name="Normal 2" xfId="1"/>
    <cellStyle name="Normal 3" xfId="2"/>
    <cellStyle name="Normal 4" xfId="4"/>
    <cellStyle name="Normal_Plan1" xfId="5"/>
    <cellStyle name="Porcentagem 2" xfId="6"/>
    <cellStyle name="Vírgula 2" xfId="7"/>
  </cellStyles>
  <dxfs count="1"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GENHARIA1/PROJETOS/2016/BOM%20JESUS%20DO%20OESTE/2%20-%20Asfalto%20e%20Passeio%20P&#250;blico%20Rua%20Cristo%20Rei/8%20-%20Or&#231;amento%20Global%20+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Global"/>
      <sheetName val="CRON."/>
      <sheetName val="Asfalto - I"/>
      <sheetName val="Asfalto - II"/>
      <sheetName val="Passeio I - LE"/>
      <sheetName val="Passeio I - LD"/>
      <sheetName val="Passeio II - LE"/>
      <sheetName val="Passeio II - LD "/>
      <sheetName val="Comp. 01 - BL"/>
    </sheetNames>
    <sheetDataSet>
      <sheetData sheetId="0">
        <row r="23">
          <cell r="C23" t="str">
            <v>Maravilha (SC), 26 de Fevereiro de 2016.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opLeftCell="A16" zoomScale="80" zoomScaleNormal="80" workbookViewId="0">
      <selection activeCell="G35" sqref="G35"/>
    </sheetView>
  </sheetViews>
  <sheetFormatPr defaultRowHeight="12.75"/>
  <cols>
    <col min="2" max="2" width="8" customWidth="1"/>
    <col min="3" max="3" width="61.42578125" customWidth="1"/>
    <col min="4" max="4" width="17.42578125" style="1" customWidth="1"/>
    <col min="5" max="5" width="18.140625" style="1" customWidth="1"/>
    <col min="6" max="6" width="20.28515625" style="53" customWidth="1"/>
    <col min="7" max="7" width="12.7109375" style="1" customWidth="1"/>
    <col min="8" max="8" width="11.5703125" style="1" bestFit="1" customWidth="1"/>
    <col min="10" max="10" width="10.85546875" bestFit="1" customWidth="1"/>
    <col min="250" max="250" width="7" customWidth="1"/>
    <col min="251" max="251" width="16.7109375" customWidth="1"/>
    <col min="252" max="252" width="10.7109375" customWidth="1"/>
    <col min="253" max="253" width="63.7109375" customWidth="1"/>
    <col min="254" max="254" width="10.7109375" customWidth="1"/>
    <col min="255" max="255" width="6.7109375" customWidth="1"/>
    <col min="256" max="256" width="14.7109375" customWidth="1"/>
    <col min="257" max="257" width="12.7109375" customWidth="1"/>
    <col min="258" max="258" width="13.7109375" customWidth="1"/>
    <col min="259" max="259" width="12.7109375" customWidth="1"/>
    <col min="260" max="260" width="11.5703125" bestFit="1" customWidth="1"/>
    <col min="506" max="506" width="7" customWidth="1"/>
    <col min="507" max="507" width="16.7109375" customWidth="1"/>
    <col min="508" max="508" width="10.7109375" customWidth="1"/>
    <col min="509" max="509" width="63.7109375" customWidth="1"/>
    <col min="510" max="510" width="10.7109375" customWidth="1"/>
    <col min="511" max="511" width="6.7109375" customWidth="1"/>
    <col min="512" max="512" width="14.7109375" customWidth="1"/>
    <col min="513" max="513" width="12.7109375" customWidth="1"/>
    <col min="514" max="514" width="13.7109375" customWidth="1"/>
    <col min="515" max="515" width="12.7109375" customWidth="1"/>
    <col min="516" max="516" width="11.5703125" bestFit="1" customWidth="1"/>
    <col min="762" max="762" width="7" customWidth="1"/>
    <col min="763" max="763" width="16.7109375" customWidth="1"/>
    <col min="764" max="764" width="10.7109375" customWidth="1"/>
    <col min="765" max="765" width="63.7109375" customWidth="1"/>
    <col min="766" max="766" width="10.7109375" customWidth="1"/>
    <col min="767" max="767" width="6.7109375" customWidth="1"/>
    <col min="768" max="768" width="14.7109375" customWidth="1"/>
    <col min="769" max="769" width="12.7109375" customWidth="1"/>
    <col min="770" max="770" width="13.7109375" customWidth="1"/>
    <col min="771" max="771" width="12.7109375" customWidth="1"/>
    <col min="772" max="772" width="11.5703125" bestFit="1" customWidth="1"/>
    <col min="1018" max="1018" width="7" customWidth="1"/>
    <col min="1019" max="1019" width="16.7109375" customWidth="1"/>
    <col min="1020" max="1020" width="10.7109375" customWidth="1"/>
    <col min="1021" max="1021" width="63.7109375" customWidth="1"/>
    <col min="1022" max="1022" width="10.7109375" customWidth="1"/>
    <col min="1023" max="1023" width="6.7109375" customWidth="1"/>
    <col min="1024" max="1024" width="14.7109375" customWidth="1"/>
    <col min="1025" max="1025" width="12.7109375" customWidth="1"/>
    <col min="1026" max="1026" width="13.7109375" customWidth="1"/>
    <col min="1027" max="1027" width="12.7109375" customWidth="1"/>
    <col min="1028" max="1028" width="11.5703125" bestFit="1" customWidth="1"/>
    <col min="1274" max="1274" width="7" customWidth="1"/>
    <col min="1275" max="1275" width="16.7109375" customWidth="1"/>
    <col min="1276" max="1276" width="10.7109375" customWidth="1"/>
    <col min="1277" max="1277" width="63.7109375" customWidth="1"/>
    <col min="1278" max="1278" width="10.7109375" customWidth="1"/>
    <col min="1279" max="1279" width="6.7109375" customWidth="1"/>
    <col min="1280" max="1280" width="14.7109375" customWidth="1"/>
    <col min="1281" max="1281" width="12.7109375" customWidth="1"/>
    <col min="1282" max="1282" width="13.7109375" customWidth="1"/>
    <col min="1283" max="1283" width="12.7109375" customWidth="1"/>
    <col min="1284" max="1284" width="11.5703125" bestFit="1" customWidth="1"/>
    <col min="1530" max="1530" width="7" customWidth="1"/>
    <col min="1531" max="1531" width="16.7109375" customWidth="1"/>
    <col min="1532" max="1532" width="10.7109375" customWidth="1"/>
    <col min="1533" max="1533" width="63.7109375" customWidth="1"/>
    <col min="1534" max="1534" width="10.7109375" customWidth="1"/>
    <col min="1535" max="1535" width="6.7109375" customWidth="1"/>
    <col min="1536" max="1536" width="14.7109375" customWidth="1"/>
    <col min="1537" max="1537" width="12.7109375" customWidth="1"/>
    <col min="1538" max="1538" width="13.7109375" customWidth="1"/>
    <col min="1539" max="1539" width="12.7109375" customWidth="1"/>
    <col min="1540" max="1540" width="11.5703125" bestFit="1" customWidth="1"/>
    <col min="1786" max="1786" width="7" customWidth="1"/>
    <col min="1787" max="1787" width="16.7109375" customWidth="1"/>
    <col min="1788" max="1788" width="10.7109375" customWidth="1"/>
    <col min="1789" max="1789" width="63.7109375" customWidth="1"/>
    <col min="1790" max="1790" width="10.7109375" customWidth="1"/>
    <col min="1791" max="1791" width="6.7109375" customWidth="1"/>
    <col min="1792" max="1792" width="14.7109375" customWidth="1"/>
    <col min="1793" max="1793" width="12.7109375" customWidth="1"/>
    <col min="1794" max="1794" width="13.7109375" customWidth="1"/>
    <col min="1795" max="1795" width="12.7109375" customWidth="1"/>
    <col min="1796" max="1796" width="11.5703125" bestFit="1" customWidth="1"/>
    <col min="2042" max="2042" width="7" customWidth="1"/>
    <col min="2043" max="2043" width="16.7109375" customWidth="1"/>
    <col min="2044" max="2044" width="10.7109375" customWidth="1"/>
    <col min="2045" max="2045" width="63.7109375" customWidth="1"/>
    <col min="2046" max="2046" width="10.7109375" customWidth="1"/>
    <col min="2047" max="2047" width="6.7109375" customWidth="1"/>
    <col min="2048" max="2048" width="14.7109375" customWidth="1"/>
    <col min="2049" max="2049" width="12.7109375" customWidth="1"/>
    <col min="2050" max="2050" width="13.7109375" customWidth="1"/>
    <col min="2051" max="2051" width="12.7109375" customWidth="1"/>
    <col min="2052" max="2052" width="11.5703125" bestFit="1" customWidth="1"/>
    <col min="2298" max="2298" width="7" customWidth="1"/>
    <col min="2299" max="2299" width="16.7109375" customWidth="1"/>
    <col min="2300" max="2300" width="10.7109375" customWidth="1"/>
    <col min="2301" max="2301" width="63.7109375" customWidth="1"/>
    <col min="2302" max="2302" width="10.7109375" customWidth="1"/>
    <col min="2303" max="2303" width="6.7109375" customWidth="1"/>
    <col min="2304" max="2304" width="14.7109375" customWidth="1"/>
    <col min="2305" max="2305" width="12.7109375" customWidth="1"/>
    <col min="2306" max="2306" width="13.7109375" customWidth="1"/>
    <col min="2307" max="2307" width="12.7109375" customWidth="1"/>
    <col min="2308" max="2308" width="11.5703125" bestFit="1" customWidth="1"/>
    <col min="2554" max="2554" width="7" customWidth="1"/>
    <col min="2555" max="2555" width="16.7109375" customWidth="1"/>
    <col min="2556" max="2556" width="10.7109375" customWidth="1"/>
    <col min="2557" max="2557" width="63.7109375" customWidth="1"/>
    <col min="2558" max="2558" width="10.7109375" customWidth="1"/>
    <col min="2559" max="2559" width="6.7109375" customWidth="1"/>
    <col min="2560" max="2560" width="14.7109375" customWidth="1"/>
    <col min="2561" max="2561" width="12.7109375" customWidth="1"/>
    <col min="2562" max="2562" width="13.7109375" customWidth="1"/>
    <col min="2563" max="2563" width="12.7109375" customWidth="1"/>
    <col min="2564" max="2564" width="11.5703125" bestFit="1" customWidth="1"/>
    <col min="2810" max="2810" width="7" customWidth="1"/>
    <col min="2811" max="2811" width="16.7109375" customWidth="1"/>
    <col min="2812" max="2812" width="10.7109375" customWidth="1"/>
    <col min="2813" max="2813" width="63.7109375" customWidth="1"/>
    <col min="2814" max="2814" width="10.7109375" customWidth="1"/>
    <col min="2815" max="2815" width="6.7109375" customWidth="1"/>
    <col min="2816" max="2816" width="14.7109375" customWidth="1"/>
    <col min="2817" max="2817" width="12.7109375" customWidth="1"/>
    <col min="2818" max="2818" width="13.7109375" customWidth="1"/>
    <col min="2819" max="2819" width="12.7109375" customWidth="1"/>
    <col min="2820" max="2820" width="11.5703125" bestFit="1" customWidth="1"/>
    <col min="3066" max="3066" width="7" customWidth="1"/>
    <col min="3067" max="3067" width="16.7109375" customWidth="1"/>
    <col min="3068" max="3068" width="10.7109375" customWidth="1"/>
    <col min="3069" max="3069" width="63.7109375" customWidth="1"/>
    <col min="3070" max="3070" width="10.7109375" customWidth="1"/>
    <col min="3071" max="3071" width="6.7109375" customWidth="1"/>
    <col min="3072" max="3072" width="14.7109375" customWidth="1"/>
    <col min="3073" max="3073" width="12.7109375" customWidth="1"/>
    <col min="3074" max="3074" width="13.7109375" customWidth="1"/>
    <col min="3075" max="3075" width="12.7109375" customWidth="1"/>
    <col min="3076" max="3076" width="11.5703125" bestFit="1" customWidth="1"/>
    <col min="3322" max="3322" width="7" customWidth="1"/>
    <col min="3323" max="3323" width="16.7109375" customWidth="1"/>
    <col min="3324" max="3324" width="10.7109375" customWidth="1"/>
    <col min="3325" max="3325" width="63.7109375" customWidth="1"/>
    <col min="3326" max="3326" width="10.7109375" customWidth="1"/>
    <col min="3327" max="3327" width="6.7109375" customWidth="1"/>
    <col min="3328" max="3328" width="14.7109375" customWidth="1"/>
    <col min="3329" max="3329" width="12.7109375" customWidth="1"/>
    <col min="3330" max="3330" width="13.7109375" customWidth="1"/>
    <col min="3331" max="3331" width="12.7109375" customWidth="1"/>
    <col min="3332" max="3332" width="11.5703125" bestFit="1" customWidth="1"/>
    <col min="3578" max="3578" width="7" customWidth="1"/>
    <col min="3579" max="3579" width="16.7109375" customWidth="1"/>
    <col min="3580" max="3580" width="10.7109375" customWidth="1"/>
    <col min="3581" max="3581" width="63.7109375" customWidth="1"/>
    <col min="3582" max="3582" width="10.7109375" customWidth="1"/>
    <col min="3583" max="3583" width="6.7109375" customWidth="1"/>
    <col min="3584" max="3584" width="14.7109375" customWidth="1"/>
    <col min="3585" max="3585" width="12.7109375" customWidth="1"/>
    <col min="3586" max="3586" width="13.7109375" customWidth="1"/>
    <col min="3587" max="3587" width="12.7109375" customWidth="1"/>
    <col min="3588" max="3588" width="11.5703125" bestFit="1" customWidth="1"/>
    <col min="3834" max="3834" width="7" customWidth="1"/>
    <col min="3835" max="3835" width="16.7109375" customWidth="1"/>
    <col min="3836" max="3836" width="10.7109375" customWidth="1"/>
    <col min="3837" max="3837" width="63.7109375" customWidth="1"/>
    <col min="3838" max="3838" width="10.7109375" customWidth="1"/>
    <col min="3839" max="3839" width="6.7109375" customWidth="1"/>
    <col min="3840" max="3840" width="14.7109375" customWidth="1"/>
    <col min="3841" max="3841" width="12.7109375" customWidth="1"/>
    <col min="3842" max="3842" width="13.7109375" customWidth="1"/>
    <col min="3843" max="3843" width="12.7109375" customWidth="1"/>
    <col min="3844" max="3844" width="11.5703125" bestFit="1" customWidth="1"/>
    <col min="4090" max="4090" width="7" customWidth="1"/>
    <col min="4091" max="4091" width="16.7109375" customWidth="1"/>
    <col min="4092" max="4092" width="10.7109375" customWidth="1"/>
    <col min="4093" max="4093" width="63.7109375" customWidth="1"/>
    <col min="4094" max="4094" width="10.7109375" customWidth="1"/>
    <col min="4095" max="4095" width="6.7109375" customWidth="1"/>
    <col min="4096" max="4096" width="14.7109375" customWidth="1"/>
    <col min="4097" max="4097" width="12.7109375" customWidth="1"/>
    <col min="4098" max="4098" width="13.7109375" customWidth="1"/>
    <col min="4099" max="4099" width="12.7109375" customWidth="1"/>
    <col min="4100" max="4100" width="11.5703125" bestFit="1" customWidth="1"/>
    <col min="4346" max="4346" width="7" customWidth="1"/>
    <col min="4347" max="4347" width="16.7109375" customWidth="1"/>
    <col min="4348" max="4348" width="10.7109375" customWidth="1"/>
    <col min="4349" max="4349" width="63.7109375" customWidth="1"/>
    <col min="4350" max="4350" width="10.7109375" customWidth="1"/>
    <col min="4351" max="4351" width="6.7109375" customWidth="1"/>
    <col min="4352" max="4352" width="14.7109375" customWidth="1"/>
    <col min="4353" max="4353" width="12.7109375" customWidth="1"/>
    <col min="4354" max="4354" width="13.7109375" customWidth="1"/>
    <col min="4355" max="4355" width="12.7109375" customWidth="1"/>
    <col min="4356" max="4356" width="11.5703125" bestFit="1" customWidth="1"/>
    <col min="4602" max="4602" width="7" customWidth="1"/>
    <col min="4603" max="4603" width="16.7109375" customWidth="1"/>
    <col min="4604" max="4604" width="10.7109375" customWidth="1"/>
    <col min="4605" max="4605" width="63.7109375" customWidth="1"/>
    <col min="4606" max="4606" width="10.7109375" customWidth="1"/>
    <col min="4607" max="4607" width="6.7109375" customWidth="1"/>
    <col min="4608" max="4608" width="14.7109375" customWidth="1"/>
    <col min="4609" max="4609" width="12.7109375" customWidth="1"/>
    <col min="4610" max="4610" width="13.7109375" customWidth="1"/>
    <col min="4611" max="4611" width="12.7109375" customWidth="1"/>
    <col min="4612" max="4612" width="11.5703125" bestFit="1" customWidth="1"/>
    <col min="4858" max="4858" width="7" customWidth="1"/>
    <col min="4859" max="4859" width="16.7109375" customWidth="1"/>
    <col min="4860" max="4860" width="10.7109375" customWidth="1"/>
    <col min="4861" max="4861" width="63.7109375" customWidth="1"/>
    <col min="4862" max="4862" width="10.7109375" customWidth="1"/>
    <col min="4863" max="4863" width="6.7109375" customWidth="1"/>
    <col min="4864" max="4864" width="14.7109375" customWidth="1"/>
    <col min="4865" max="4865" width="12.7109375" customWidth="1"/>
    <col min="4866" max="4866" width="13.7109375" customWidth="1"/>
    <col min="4867" max="4867" width="12.7109375" customWidth="1"/>
    <col min="4868" max="4868" width="11.5703125" bestFit="1" customWidth="1"/>
    <col min="5114" max="5114" width="7" customWidth="1"/>
    <col min="5115" max="5115" width="16.7109375" customWidth="1"/>
    <col min="5116" max="5116" width="10.7109375" customWidth="1"/>
    <col min="5117" max="5117" width="63.7109375" customWidth="1"/>
    <col min="5118" max="5118" width="10.7109375" customWidth="1"/>
    <col min="5119" max="5119" width="6.7109375" customWidth="1"/>
    <col min="5120" max="5120" width="14.7109375" customWidth="1"/>
    <col min="5121" max="5121" width="12.7109375" customWidth="1"/>
    <col min="5122" max="5122" width="13.7109375" customWidth="1"/>
    <col min="5123" max="5123" width="12.7109375" customWidth="1"/>
    <col min="5124" max="5124" width="11.5703125" bestFit="1" customWidth="1"/>
    <col min="5370" max="5370" width="7" customWidth="1"/>
    <col min="5371" max="5371" width="16.7109375" customWidth="1"/>
    <col min="5372" max="5372" width="10.7109375" customWidth="1"/>
    <col min="5373" max="5373" width="63.7109375" customWidth="1"/>
    <col min="5374" max="5374" width="10.7109375" customWidth="1"/>
    <col min="5375" max="5375" width="6.7109375" customWidth="1"/>
    <col min="5376" max="5376" width="14.7109375" customWidth="1"/>
    <col min="5377" max="5377" width="12.7109375" customWidth="1"/>
    <col min="5378" max="5378" width="13.7109375" customWidth="1"/>
    <col min="5379" max="5379" width="12.7109375" customWidth="1"/>
    <col min="5380" max="5380" width="11.5703125" bestFit="1" customWidth="1"/>
    <col min="5626" max="5626" width="7" customWidth="1"/>
    <col min="5627" max="5627" width="16.7109375" customWidth="1"/>
    <col min="5628" max="5628" width="10.7109375" customWidth="1"/>
    <col min="5629" max="5629" width="63.7109375" customWidth="1"/>
    <col min="5630" max="5630" width="10.7109375" customWidth="1"/>
    <col min="5631" max="5631" width="6.7109375" customWidth="1"/>
    <col min="5632" max="5632" width="14.7109375" customWidth="1"/>
    <col min="5633" max="5633" width="12.7109375" customWidth="1"/>
    <col min="5634" max="5634" width="13.7109375" customWidth="1"/>
    <col min="5635" max="5635" width="12.7109375" customWidth="1"/>
    <col min="5636" max="5636" width="11.5703125" bestFit="1" customWidth="1"/>
    <col min="5882" max="5882" width="7" customWidth="1"/>
    <col min="5883" max="5883" width="16.7109375" customWidth="1"/>
    <col min="5884" max="5884" width="10.7109375" customWidth="1"/>
    <col min="5885" max="5885" width="63.7109375" customWidth="1"/>
    <col min="5886" max="5886" width="10.7109375" customWidth="1"/>
    <col min="5887" max="5887" width="6.7109375" customWidth="1"/>
    <col min="5888" max="5888" width="14.7109375" customWidth="1"/>
    <col min="5889" max="5889" width="12.7109375" customWidth="1"/>
    <col min="5890" max="5890" width="13.7109375" customWidth="1"/>
    <col min="5891" max="5891" width="12.7109375" customWidth="1"/>
    <col min="5892" max="5892" width="11.5703125" bestFit="1" customWidth="1"/>
    <col min="6138" max="6138" width="7" customWidth="1"/>
    <col min="6139" max="6139" width="16.7109375" customWidth="1"/>
    <col min="6140" max="6140" width="10.7109375" customWidth="1"/>
    <col min="6141" max="6141" width="63.7109375" customWidth="1"/>
    <col min="6142" max="6142" width="10.7109375" customWidth="1"/>
    <col min="6143" max="6143" width="6.7109375" customWidth="1"/>
    <col min="6144" max="6144" width="14.7109375" customWidth="1"/>
    <col min="6145" max="6145" width="12.7109375" customWidth="1"/>
    <col min="6146" max="6146" width="13.7109375" customWidth="1"/>
    <col min="6147" max="6147" width="12.7109375" customWidth="1"/>
    <col min="6148" max="6148" width="11.5703125" bestFit="1" customWidth="1"/>
    <col min="6394" max="6394" width="7" customWidth="1"/>
    <col min="6395" max="6395" width="16.7109375" customWidth="1"/>
    <col min="6396" max="6396" width="10.7109375" customWidth="1"/>
    <col min="6397" max="6397" width="63.7109375" customWidth="1"/>
    <col min="6398" max="6398" width="10.7109375" customWidth="1"/>
    <col min="6399" max="6399" width="6.7109375" customWidth="1"/>
    <col min="6400" max="6400" width="14.7109375" customWidth="1"/>
    <col min="6401" max="6401" width="12.7109375" customWidth="1"/>
    <col min="6402" max="6402" width="13.7109375" customWidth="1"/>
    <col min="6403" max="6403" width="12.7109375" customWidth="1"/>
    <col min="6404" max="6404" width="11.5703125" bestFit="1" customWidth="1"/>
    <col min="6650" max="6650" width="7" customWidth="1"/>
    <col min="6651" max="6651" width="16.7109375" customWidth="1"/>
    <col min="6652" max="6652" width="10.7109375" customWidth="1"/>
    <col min="6653" max="6653" width="63.7109375" customWidth="1"/>
    <col min="6654" max="6654" width="10.7109375" customWidth="1"/>
    <col min="6655" max="6655" width="6.7109375" customWidth="1"/>
    <col min="6656" max="6656" width="14.7109375" customWidth="1"/>
    <col min="6657" max="6657" width="12.7109375" customWidth="1"/>
    <col min="6658" max="6658" width="13.7109375" customWidth="1"/>
    <col min="6659" max="6659" width="12.7109375" customWidth="1"/>
    <col min="6660" max="6660" width="11.5703125" bestFit="1" customWidth="1"/>
    <col min="6906" max="6906" width="7" customWidth="1"/>
    <col min="6907" max="6907" width="16.7109375" customWidth="1"/>
    <col min="6908" max="6908" width="10.7109375" customWidth="1"/>
    <col min="6909" max="6909" width="63.7109375" customWidth="1"/>
    <col min="6910" max="6910" width="10.7109375" customWidth="1"/>
    <col min="6911" max="6911" width="6.7109375" customWidth="1"/>
    <col min="6912" max="6912" width="14.7109375" customWidth="1"/>
    <col min="6913" max="6913" width="12.7109375" customWidth="1"/>
    <col min="6914" max="6914" width="13.7109375" customWidth="1"/>
    <col min="6915" max="6915" width="12.7109375" customWidth="1"/>
    <col min="6916" max="6916" width="11.5703125" bestFit="1" customWidth="1"/>
    <col min="7162" max="7162" width="7" customWidth="1"/>
    <col min="7163" max="7163" width="16.7109375" customWidth="1"/>
    <col min="7164" max="7164" width="10.7109375" customWidth="1"/>
    <col min="7165" max="7165" width="63.7109375" customWidth="1"/>
    <col min="7166" max="7166" width="10.7109375" customWidth="1"/>
    <col min="7167" max="7167" width="6.7109375" customWidth="1"/>
    <col min="7168" max="7168" width="14.7109375" customWidth="1"/>
    <col min="7169" max="7169" width="12.7109375" customWidth="1"/>
    <col min="7170" max="7170" width="13.7109375" customWidth="1"/>
    <col min="7171" max="7171" width="12.7109375" customWidth="1"/>
    <col min="7172" max="7172" width="11.5703125" bestFit="1" customWidth="1"/>
    <col min="7418" max="7418" width="7" customWidth="1"/>
    <col min="7419" max="7419" width="16.7109375" customWidth="1"/>
    <col min="7420" max="7420" width="10.7109375" customWidth="1"/>
    <col min="7421" max="7421" width="63.7109375" customWidth="1"/>
    <col min="7422" max="7422" width="10.7109375" customWidth="1"/>
    <col min="7423" max="7423" width="6.7109375" customWidth="1"/>
    <col min="7424" max="7424" width="14.7109375" customWidth="1"/>
    <col min="7425" max="7425" width="12.7109375" customWidth="1"/>
    <col min="7426" max="7426" width="13.7109375" customWidth="1"/>
    <col min="7427" max="7427" width="12.7109375" customWidth="1"/>
    <col min="7428" max="7428" width="11.5703125" bestFit="1" customWidth="1"/>
    <col min="7674" max="7674" width="7" customWidth="1"/>
    <col min="7675" max="7675" width="16.7109375" customWidth="1"/>
    <col min="7676" max="7676" width="10.7109375" customWidth="1"/>
    <col min="7677" max="7677" width="63.7109375" customWidth="1"/>
    <col min="7678" max="7678" width="10.7109375" customWidth="1"/>
    <col min="7679" max="7679" width="6.7109375" customWidth="1"/>
    <col min="7680" max="7680" width="14.7109375" customWidth="1"/>
    <col min="7681" max="7681" width="12.7109375" customWidth="1"/>
    <col min="7682" max="7682" width="13.7109375" customWidth="1"/>
    <col min="7683" max="7683" width="12.7109375" customWidth="1"/>
    <col min="7684" max="7684" width="11.5703125" bestFit="1" customWidth="1"/>
    <col min="7930" max="7930" width="7" customWidth="1"/>
    <col min="7931" max="7931" width="16.7109375" customWidth="1"/>
    <col min="7932" max="7932" width="10.7109375" customWidth="1"/>
    <col min="7933" max="7933" width="63.7109375" customWidth="1"/>
    <col min="7934" max="7934" width="10.7109375" customWidth="1"/>
    <col min="7935" max="7935" width="6.7109375" customWidth="1"/>
    <col min="7936" max="7936" width="14.7109375" customWidth="1"/>
    <col min="7937" max="7937" width="12.7109375" customWidth="1"/>
    <col min="7938" max="7938" width="13.7109375" customWidth="1"/>
    <col min="7939" max="7939" width="12.7109375" customWidth="1"/>
    <col min="7940" max="7940" width="11.5703125" bestFit="1" customWidth="1"/>
    <col min="8186" max="8186" width="7" customWidth="1"/>
    <col min="8187" max="8187" width="16.7109375" customWidth="1"/>
    <col min="8188" max="8188" width="10.7109375" customWidth="1"/>
    <col min="8189" max="8189" width="63.7109375" customWidth="1"/>
    <col min="8190" max="8190" width="10.7109375" customWidth="1"/>
    <col min="8191" max="8191" width="6.7109375" customWidth="1"/>
    <col min="8192" max="8192" width="14.7109375" customWidth="1"/>
    <col min="8193" max="8193" width="12.7109375" customWidth="1"/>
    <col min="8194" max="8194" width="13.7109375" customWidth="1"/>
    <col min="8195" max="8195" width="12.7109375" customWidth="1"/>
    <col min="8196" max="8196" width="11.5703125" bestFit="1" customWidth="1"/>
    <col min="8442" max="8442" width="7" customWidth="1"/>
    <col min="8443" max="8443" width="16.7109375" customWidth="1"/>
    <col min="8444" max="8444" width="10.7109375" customWidth="1"/>
    <col min="8445" max="8445" width="63.7109375" customWidth="1"/>
    <col min="8446" max="8446" width="10.7109375" customWidth="1"/>
    <col min="8447" max="8447" width="6.7109375" customWidth="1"/>
    <col min="8448" max="8448" width="14.7109375" customWidth="1"/>
    <col min="8449" max="8449" width="12.7109375" customWidth="1"/>
    <col min="8450" max="8450" width="13.7109375" customWidth="1"/>
    <col min="8451" max="8451" width="12.7109375" customWidth="1"/>
    <col min="8452" max="8452" width="11.5703125" bestFit="1" customWidth="1"/>
    <col min="8698" max="8698" width="7" customWidth="1"/>
    <col min="8699" max="8699" width="16.7109375" customWidth="1"/>
    <col min="8700" max="8700" width="10.7109375" customWidth="1"/>
    <col min="8701" max="8701" width="63.7109375" customWidth="1"/>
    <col min="8702" max="8702" width="10.7109375" customWidth="1"/>
    <col min="8703" max="8703" width="6.7109375" customWidth="1"/>
    <col min="8704" max="8704" width="14.7109375" customWidth="1"/>
    <col min="8705" max="8705" width="12.7109375" customWidth="1"/>
    <col min="8706" max="8706" width="13.7109375" customWidth="1"/>
    <col min="8707" max="8707" width="12.7109375" customWidth="1"/>
    <col min="8708" max="8708" width="11.5703125" bestFit="1" customWidth="1"/>
    <col min="8954" max="8954" width="7" customWidth="1"/>
    <col min="8955" max="8955" width="16.7109375" customWidth="1"/>
    <col min="8956" max="8956" width="10.7109375" customWidth="1"/>
    <col min="8957" max="8957" width="63.7109375" customWidth="1"/>
    <col min="8958" max="8958" width="10.7109375" customWidth="1"/>
    <col min="8959" max="8959" width="6.7109375" customWidth="1"/>
    <col min="8960" max="8960" width="14.7109375" customWidth="1"/>
    <col min="8961" max="8961" width="12.7109375" customWidth="1"/>
    <col min="8962" max="8962" width="13.7109375" customWidth="1"/>
    <col min="8963" max="8963" width="12.7109375" customWidth="1"/>
    <col min="8964" max="8964" width="11.5703125" bestFit="1" customWidth="1"/>
    <col min="9210" max="9210" width="7" customWidth="1"/>
    <col min="9211" max="9211" width="16.7109375" customWidth="1"/>
    <col min="9212" max="9212" width="10.7109375" customWidth="1"/>
    <col min="9213" max="9213" width="63.7109375" customWidth="1"/>
    <col min="9214" max="9214" width="10.7109375" customWidth="1"/>
    <col min="9215" max="9215" width="6.7109375" customWidth="1"/>
    <col min="9216" max="9216" width="14.7109375" customWidth="1"/>
    <col min="9217" max="9217" width="12.7109375" customWidth="1"/>
    <col min="9218" max="9218" width="13.7109375" customWidth="1"/>
    <col min="9219" max="9219" width="12.7109375" customWidth="1"/>
    <col min="9220" max="9220" width="11.5703125" bestFit="1" customWidth="1"/>
    <col min="9466" max="9466" width="7" customWidth="1"/>
    <col min="9467" max="9467" width="16.7109375" customWidth="1"/>
    <col min="9468" max="9468" width="10.7109375" customWidth="1"/>
    <col min="9469" max="9469" width="63.7109375" customWidth="1"/>
    <col min="9470" max="9470" width="10.7109375" customWidth="1"/>
    <col min="9471" max="9471" width="6.7109375" customWidth="1"/>
    <col min="9472" max="9472" width="14.7109375" customWidth="1"/>
    <col min="9473" max="9473" width="12.7109375" customWidth="1"/>
    <col min="9474" max="9474" width="13.7109375" customWidth="1"/>
    <col min="9475" max="9475" width="12.7109375" customWidth="1"/>
    <col min="9476" max="9476" width="11.5703125" bestFit="1" customWidth="1"/>
    <col min="9722" max="9722" width="7" customWidth="1"/>
    <col min="9723" max="9723" width="16.7109375" customWidth="1"/>
    <col min="9724" max="9724" width="10.7109375" customWidth="1"/>
    <col min="9725" max="9725" width="63.7109375" customWidth="1"/>
    <col min="9726" max="9726" width="10.7109375" customWidth="1"/>
    <col min="9727" max="9727" width="6.7109375" customWidth="1"/>
    <col min="9728" max="9728" width="14.7109375" customWidth="1"/>
    <col min="9729" max="9729" width="12.7109375" customWidth="1"/>
    <col min="9730" max="9730" width="13.7109375" customWidth="1"/>
    <col min="9731" max="9731" width="12.7109375" customWidth="1"/>
    <col min="9732" max="9732" width="11.5703125" bestFit="1" customWidth="1"/>
    <col min="9978" max="9978" width="7" customWidth="1"/>
    <col min="9979" max="9979" width="16.7109375" customWidth="1"/>
    <col min="9980" max="9980" width="10.7109375" customWidth="1"/>
    <col min="9981" max="9981" width="63.7109375" customWidth="1"/>
    <col min="9982" max="9982" width="10.7109375" customWidth="1"/>
    <col min="9983" max="9983" width="6.7109375" customWidth="1"/>
    <col min="9984" max="9984" width="14.7109375" customWidth="1"/>
    <col min="9985" max="9985" width="12.7109375" customWidth="1"/>
    <col min="9986" max="9986" width="13.7109375" customWidth="1"/>
    <col min="9987" max="9987" width="12.7109375" customWidth="1"/>
    <col min="9988" max="9988" width="11.5703125" bestFit="1" customWidth="1"/>
    <col min="10234" max="10234" width="7" customWidth="1"/>
    <col min="10235" max="10235" width="16.7109375" customWidth="1"/>
    <col min="10236" max="10236" width="10.7109375" customWidth="1"/>
    <col min="10237" max="10237" width="63.7109375" customWidth="1"/>
    <col min="10238" max="10238" width="10.7109375" customWidth="1"/>
    <col min="10239" max="10239" width="6.7109375" customWidth="1"/>
    <col min="10240" max="10240" width="14.7109375" customWidth="1"/>
    <col min="10241" max="10241" width="12.7109375" customWidth="1"/>
    <col min="10242" max="10242" width="13.7109375" customWidth="1"/>
    <col min="10243" max="10243" width="12.7109375" customWidth="1"/>
    <col min="10244" max="10244" width="11.5703125" bestFit="1" customWidth="1"/>
    <col min="10490" max="10490" width="7" customWidth="1"/>
    <col min="10491" max="10491" width="16.7109375" customWidth="1"/>
    <col min="10492" max="10492" width="10.7109375" customWidth="1"/>
    <col min="10493" max="10493" width="63.7109375" customWidth="1"/>
    <col min="10494" max="10494" width="10.7109375" customWidth="1"/>
    <col min="10495" max="10495" width="6.7109375" customWidth="1"/>
    <col min="10496" max="10496" width="14.7109375" customWidth="1"/>
    <col min="10497" max="10497" width="12.7109375" customWidth="1"/>
    <col min="10498" max="10498" width="13.7109375" customWidth="1"/>
    <col min="10499" max="10499" width="12.7109375" customWidth="1"/>
    <col min="10500" max="10500" width="11.5703125" bestFit="1" customWidth="1"/>
    <col min="10746" max="10746" width="7" customWidth="1"/>
    <col min="10747" max="10747" width="16.7109375" customWidth="1"/>
    <col min="10748" max="10748" width="10.7109375" customWidth="1"/>
    <col min="10749" max="10749" width="63.7109375" customWidth="1"/>
    <col min="10750" max="10750" width="10.7109375" customWidth="1"/>
    <col min="10751" max="10751" width="6.7109375" customWidth="1"/>
    <col min="10752" max="10752" width="14.7109375" customWidth="1"/>
    <col min="10753" max="10753" width="12.7109375" customWidth="1"/>
    <col min="10754" max="10754" width="13.7109375" customWidth="1"/>
    <col min="10755" max="10755" width="12.7109375" customWidth="1"/>
    <col min="10756" max="10756" width="11.5703125" bestFit="1" customWidth="1"/>
    <col min="11002" max="11002" width="7" customWidth="1"/>
    <col min="11003" max="11003" width="16.7109375" customWidth="1"/>
    <col min="11004" max="11004" width="10.7109375" customWidth="1"/>
    <col min="11005" max="11005" width="63.7109375" customWidth="1"/>
    <col min="11006" max="11006" width="10.7109375" customWidth="1"/>
    <col min="11007" max="11007" width="6.7109375" customWidth="1"/>
    <col min="11008" max="11008" width="14.7109375" customWidth="1"/>
    <col min="11009" max="11009" width="12.7109375" customWidth="1"/>
    <col min="11010" max="11010" width="13.7109375" customWidth="1"/>
    <col min="11011" max="11011" width="12.7109375" customWidth="1"/>
    <col min="11012" max="11012" width="11.5703125" bestFit="1" customWidth="1"/>
    <col min="11258" max="11258" width="7" customWidth="1"/>
    <col min="11259" max="11259" width="16.7109375" customWidth="1"/>
    <col min="11260" max="11260" width="10.7109375" customWidth="1"/>
    <col min="11261" max="11261" width="63.7109375" customWidth="1"/>
    <col min="11262" max="11262" width="10.7109375" customWidth="1"/>
    <col min="11263" max="11263" width="6.7109375" customWidth="1"/>
    <col min="11264" max="11264" width="14.7109375" customWidth="1"/>
    <col min="11265" max="11265" width="12.7109375" customWidth="1"/>
    <col min="11266" max="11266" width="13.7109375" customWidth="1"/>
    <col min="11267" max="11267" width="12.7109375" customWidth="1"/>
    <col min="11268" max="11268" width="11.5703125" bestFit="1" customWidth="1"/>
    <col min="11514" max="11514" width="7" customWidth="1"/>
    <col min="11515" max="11515" width="16.7109375" customWidth="1"/>
    <col min="11516" max="11516" width="10.7109375" customWidth="1"/>
    <col min="11517" max="11517" width="63.7109375" customWidth="1"/>
    <col min="11518" max="11518" width="10.7109375" customWidth="1"/>
    <col min="11519" max="11519" width="6.7109375" customWidth="1"/>
    <col min="11520" max="11520" width="14.7109375" customWidth="1"/>
    <col min="11521" max="11521" width="12.7109375" customWidth="1"/>
    <col min="11522" max="11522" width="13.7109375" customWidth="1"/>
    <col min="11523" max="11523" width="12.7109375" customWidth="1"/>
    <col min="11524" max="11524" width="11.5703125" bestFit="1" customWidth="1"/>
    <col min="11770" max="11770" width="7" customWidth="1"/>
    <col min="11771" max="11771" width="16.7109375" customWidth="1"/>
    <col min="11772" max="11772" width="10.7109375" customWidth="1"/>
    <col min="11773" max="11773" width="63.7109375" customWidth="1"/>
    <col min="11774" max="11774" width="10.7109375" customWidth="1"/>
    <col min="11775" max="11775" width="6.7109375" customWidth="1"/>
    <col min="11776" max="11776" width="14.7109375" customWidth="1"/>
    <col min="11777" max="11777" width="12.7109375" customWidth="1"/>
    <col min="11778" max="11778" width="13.7109375" customWidth="1"/>
    <col min="11779" max="11779" width="12.7109375" customWidth="1"/>
    <col min="11780" max="11780" width="11.5703125" bestFit="1" customWidth="1"/>
    <col min="12026" max="12026" width="7" customWidth="1"/>
    <col min="12027" max="12027" width="16.7109375" customWidth="1"/>
    <col min="12028" max="12028" width="10.7109375" customWidth="1"/>
    <col min="12029" max="12029" width="63.7109375" customWidth="1"/>
    <col min="12030" max="12030" width="10.7109375" customWidth="1"/>
    <col min="12031" max="12031" width="6.7109375" customWidth="1"/>
    <col min="12032" max="12032" width="14.7109375" customWidth="1"/>
    <col min="12033" max="12033" width="12.7109375" customWidth="1"/>
    <col min="12034" max="12034" width="13.7109375" customWidth="1"/>
    <col min="12035" max="12035" width="12.7109375" customWidth="1"/>
    <col min="12036" max="12036" width="11.5703125" bestFit="1" customWidth="1"/>
    <col min="12282" max="12282" width="7" customWidth="1"/>
    <col min="12283" max="12283" width="16.7109375" customWidth="1"/>
    <col min="12284" max="12284" width="10.7109375" customWidth="1"/>
    <col min="12285" max="12285" width="63.7109375" customWidth="1"/>
    <col min="12286" max="12286" width="10.7109375" customWidth="1"/>
    <col min="12287" max="12287" width="6.7109375" customWidth="1"/>
    <col min="12288" max="12288" width="14.7109375" customWidth="1"/>
    <col min="12289" max="12289" width="12.7109375" customWidth="1"/>
    <col min="12290" max="12290" width="13.7109375" customWidth="1"/>
    <col min="12291" max="12291" width="12.7109375" customWidth="1"/>
    <col min="12292" max="12292" width="11.5703125" bestFit="1" customWidth="1"/>
    <col min="12538" max="12538" width="7" customWidth="1"/>
    <col min="12539" max="12539" width="16.7109375" customWidth="1"/>
    <col min="12540" max="12540" width="10.7109375" customWidth="1"/>
    <col min="12541" max="12541" width="63.7109375" customWidth="1"/>
    <col min="12542" max="12542" width="10.7109375" customWidth="1"/>
    <col min="12543" max="12543" width="6.7109375" customWidth="1"/>
    <col min="12544" max="12544" width="14.7109375" customWidth="1"/>
    <col min="12545" max="12545" width="12.7109375" customWidth="1"/>
    <col min="12546" max="12546" width="13.7109375" customWidth="1"/>
    <col min="12547" max="12547" width="12.7109375" customWidth="1"/>
    <col min="12548" max="12548" width="11.5703125" bestFit="1" customWidth="1"/>
    <col min="12794" max="12794" width="7" customWidth="1"/>
    <col min="12795" max="12795" width="16.7109375" customWidth="1"/>
    <col min="12796" max="12796" width="10.7109375" customWidth="1"/>
    <col min="12797" max="12797" width="63.7109375" customWidth="1"/>
    <col min="12798" max="12798" width="10.7109375" customWidth="1"/>
    <col min="12799" max="12799" width="6.7109375" customWidth="1"/>
    <col min="12800" max="12800" width="14.7109375" customWidth="1"/>
    <col min="12801" max="12801" width="12.7109375" customWidth="1"/>
    <col min="12802" max="12802" width="13.7109375" customWidth="1"/>
    <col min="12803" max="12803" width="12.7109375" customWidth="1"/>
    <col min="12804" max="12804" width="11.5703125" bestFit="1" customWidth="1"/>
    <col min="13050" max="13050" width="7" customWidth="1"/>
    <col min="13051" max="13051" width="16.7109375" customWidth="1"/>
    <col min="13052" max="13052" width="10.7109375" customWidth="1"/>
    <col min="13053" max="13053" width="63.7109375" customWidth="1"/>
    <col min="13054" max="13054" width="10.7109375" customWidth="1"/>
    <col min="13055" max="13055" width="6.7109375" customWidth="1"/>
    <col min="13056" max="13056" width="14.7109375" customWidth="1"/>
    <col min="13057" max="13057" width="12.7109375" customWidth="1"/>
    <col min="13058" max="13058" width="13.7109375" customWidth="1"/>
    <col min="13059" max="13059" width="12.7109375" customWidth="1"/>
    <col min="13060" max="13060" width="11.5703125" bestFit="1" customWidth="1"/>
    <col min="13306" max="13306" width="7" customWidth="1"/>
    <col min="13307" max="13307" width="16.7109375" customWidth="1"/>
    <col min="13308" max="13308" width="10.7109375" customWidth="1"/>
    <col min="13309" max="13309" width="63.7109375" customWidth="1"/>
    <col min="13310" max="13310" width="10.7109375" customWidth="1"/>
    <col min="13311" max="13311" width="6.7109375" customWidth="1"/>
    <col min="13312" max="13312" width="14.7109375" customWidth="1"/>
    <col min="13313" max="13313" width="12.7109375" customWidth="1"/>
    <col min="13314" max="13314" width="13.7109375" customWidth="1"/>
    <col min="13315" max="13315" width="12.7109375" customWidth="1"/>
    <col min="13316" max="13316" width="11.5703125" bestFit="1" customWidth="1"/>
    <col min="13562" max="13562" width="7" customWidth="1"/>
    <col min="13563" max="13563" width="16.7109375" customWidth="1"/>
    <col min="13564" max="13564" width="10.7109375" customWidth="1"/>
    <col min="13565" max="13565" width="63.7109375" customWidth="1"/>
    <col min="13566" max="13566" width="10.7109375" customWidth="1"/>
    <col min="13567" max="13567" width="6.7109375" customWidth="1"/>
    <col min="13568" max="13568" width="14.7109375" customWidth="1"/>
    <col min="13569" max="13569" width="12.7109375" customWidth="1"/>
    <col min="13570" max="13570" width="13.7109375" customWidth="1"/>
    <col min="13571" max="13571" width="12.7109375" customWidth="1"/>
    <col min="13572" max="13572" width="11.5703125" bestFit="1" customWidth="1"/>
    <col min="13818" max="13818" width="7" customWidth="1"/>
    <col min="13819" max="13819" width="16.7109375" customWidth="1"/>
    <col min="13820" max="13820" width="10.7109375" customWidth="1"/>
    <col min="13821" max="13821" width="63.7109375" customWidth="1"/>
    <col min="13822" max="13822" width="10.7109375" customWidth="1"/>
    <col min="13823" max="13823" width="6.7109375" customWidth="1"/>
    <col min="13824" max="13824" width="14.7109375" customWidth="1"/>
    <col min="13825" max="13825" width="12.7109375" customWidth="1"/>
    <col min="13826" max="13826" width="13.7109375" customWidth="1"/>
    <col min="13827" max="13827" width="12.7109375" customWidth="1"/>
    <col min="13828" max="13828" width="11.5703125" bestFit="1" customWidth="1"/>
    <col min="14074" max="14074" width="7" customWidth="1"/>
    <col min="14075" max="14075" width="16.7109375" customWidth="1"/>
    <col min="14076" max="14076" width="10.7109375" customWidth="1"/>
    <col min="14077" max="14077" width="63.7109375" customWidth="1"/>
    <col min="14078" max="14078" width="10.7109375" customWidth="1"/>
    <col min="14079" max="14079" width="6.7109375" customWidth="1"/>
    <col min="14080" max="14080" width="14.7109375" customWidth="1"/>
    <col min="14081" max="14081" width="12.7109375" customWidth="1"/>
    <col min="14082" max="14082" width="13.7109375" customWidth="1"/>
    <col min="14083" max="14083" width="12.7109375" customWidth="1"/>
    <col min="14084" max="14084" width="11.5703125" bestFit="1" customWidth="1"/>
    <col min="14330" max="14330" width="7" customWidth="1"/>
    <col min="14331" max="14331" width="16.7109375" customWidth="1"/>
    <col min="14332" max="14332" width="10.7109375" customWidth="1"/>
    <col min="14333" max="14333" width="63.7109375" customWidth="1"/>
    <col min="14334" max="14334" width="10.7109375" customWidth="1"/>
    <col min="14335" max="14335" width="6.7109375" customWidth="1"/>
    <col min="14336" max="14336" width="14.7109375" customWidth="1"/>
    <col min="14337" max="14337" width="12.7109375" customWidth="1"/>
    <col min="14338" max="14338" width="13.7109375" customWidth="1"/>
    <col min="14339" max="14339" width="12.7109375" customWidth="1"/>
    <col min="14340" max="14340" width="11.5703125" bestFit="1" customWidth="1"/>
    <col min="14586" max="14586" width="7" customWidth="1"/>
    <col min="14587" max="14587" width="16.7109375" customWidth="1"/>
    <col min="14588" max="14588" width="10.7109375" customWidth="1"/>
    <col min="14589" max="14589" width="63.7109375" customWidth="1"/>
    <col min="14590" max="14590" width="10.7109375" customWidth="1"/>
    <col min="14591" max="14591" width="6.7109375" customWidth="1"/>
    <col min="14592" max="14592" width="14.7109375" customWidth="1"/>
    <col min="14593" max="14593" width="12.7109375" customWidth="1"/>
    <col min="14594" max="14594" width="13.7109375" customWidth="1"/>
    <col min="14595" max="14595" width="12.7109375" customWidth="1"/>
    <col min="14596" max="14596" width="11.5703125" bestFit="1" customWidth="1"/>
    <col min="14842" max="14842" width="7" customWidth="1"/>
    <col min="14843" max="14843" width="16.7109375" customWidth="1"/>
    <col min="14844" max="14844" width="10.7109375" customWidth="1"/>
    <col min="14845" max="14845" width="63.7109375" customWidth="1"/>
    <col min="14846" max="14846" width="10.7109375" customWidth="1"/>
    <col min="14847" max="14847" width="6.7109375" customWidth="1"/>
    <col min="14848" max="14848" width="14.7109375" customWidth="1"/>
    <col min="14849" max="14849" width="12.7109375" customWidth="1"/>
    <col min="14850" max="14850" width="13.7109375" customWidth="1"/>
    <col min="14851" max="14851" width="12.7109375" customWidth="1"/>
    <col min="14852" max="14852" width="11.5703125" bestFit="1" customWidth="1"/>
    <col min="15098" max="15098" width="7" customWidth="1"/>
    <col min="15099" max="15099" width="16.7109375" customWidth="1"/>
    <col min="15100" max="15100" width="10.7109375" customWidth="1"/>
    <col min="15101" max="15101" width="63.7109375" customWidth="1"/>
    <col min="15102" max="15102" width="10.7109375" customWidth="1"/>
    <col min="15103" max="15103" width="6.7109375" customWidth="1"/>
    <col min="15104" max="15104" width="14.7109375" customWidth="1"/>
    <col min="15105" max="15105" width="12.7109375" customWidth="1"/>
    <col min="15106" max="15106" width="13.7109375" customWidth="1"/>
    <col min="15107" max="15107" width="12.7109375" customWidth="1"/>
    <col min="15108" max="15108" width="11.5703125" bestFit="1" customWidth="1"/>
    <col min="15354" max="15354" width="7" customWidth="1"/>
    <col min="15355" max="15355" width="16.7109375" customWidth="1"/>
    <col min="15356" max="15356" width="10.7109375" customWidth="1"/>
    <col min="15357" max="15357" width="63.7109375" customWidth="1"/>
    <col min="15358" max="15358" width="10.7109375" customWidth="1"/>
    <col min="15359" max="15359" width="6.7109375" customWidth="1"/>
    <col min="15360" max="15360" width="14.7109375" customWidth="1"/>
    <col min="15361" max="15361" width="12.7109375" customWidth="1"/>
    <col min="15362" max="15362" width="13.7109375" customWidth="1"/>
    <col min="15363" max="15363" width="12.7109375" customWidth="1"/>
    <col min="15364" max="15364" width="11.5703125" bestFit="1" customWidth="1"/>
    <col min="15610" max="15610" width="7" customWidth="1"/>
    <col min="15611" max="15611" width="16.7109375" customWidth="1"/>
    <col min="15612" max="15612" width="10.7109375" customWidth="1"/>
    <col min="15613" max="15613" width="63.7109375" customWidth="1"/>
    <col min="15614" max="15614" width="10.7109375" customWidth="1"/>
    <col min="15615" max="15615" width="6.7109375" customWidth="1"/>
    <col min="15616" max="15616" width="14.7109375" customWidth="1"/>
    <col min="15617" max="15617" width="12.7109375" customWidth="1"/>
    <col min="15618" max="15618" width="13.7109375" customWidth="1"/>
    <col min="15619" max="15619" width="12.7109375" customWidth="1"/>
    <col min="15620" max="15620" width="11.5703125" bestFit="1" customWidth="1"/>
    <col min="15866" max="15866" width="7" customWidth="1"/>
    <col min="15867" max="15867" width="16.7109375" customWidth="1"/>
    <col min="15868" max="15868" width="10.7109375" customWidth="1"/>
    <col min="15869" max="15869" width="63.7109375" customWidth="1"/>
    <col min="15870" max="15870" width="10.7109375" customWidth="1"/>
    <col min="15871" max="15871" width="6.7109375" customWidth="1"/>
    <col min="15872" max="15872" width="14.7109375" customWidth="1"/>
    <col min="15873" max="15873" width="12.7109375" customWidth="1"/>
    <col min="15874" max="15874" width="13.7109375" customWidth="1"/>
    <col min="15875" max="15875" width="12.7109375" customWidth="1"/>
    <col min="15876" max="15876" width="11.5703125" bestFit="1" customWidth="1"/>
    <col min="16122" max="16122" width="7" customWidth="1"/>
    <col min="16123" max="16123" width="16.7109375" customWidth="1"/>
    <col min="16124" max="16124" width="10.7109375" customWidth="1"/>
    <col min="16125" max="16125" width="63.7109375" customWidth="1"/>
    <col min="16126" max="16126" width="10.7109375" customWidth="1"/>
    <col min="16127" max="16127" width="6.7109375" customWidth="1"/>
    <col min="16128" max="16128" width="14.7109375" customWidth="1"/>
    <col min="16129" max="16129" width="12.7109375" customWidth="1"/>
    <col min="16130" max="16130" width="13.7109375" customWidth="1"/>
    <col min="16131" max="16131" width="12.7109375" customWidth="1"/>
    <col min="16132" max="16132" width="11.5703125" bestFit="1" customWidth="1"/>
  </cols>
  <sheetData>
    <row r="1" spans="1:7" ht="42.75" customHeight="1">
      <c r="B1" s="277" t="s">
        <v>38</v>
      </c>
      <c r="C1" s="277"/>
      <c r="D1" s="277"/>
      <c r="E1" s="277"/>
      <c r="F1" s="277"/>
      <c r="G1" s="4"/>
    </row>
    <row r="2" spans="1:7" s="1" customFormat="1" ht="16.5">
      <c r="A2"/>
      <c r="B2" s="120"/>
      <c r="C2" s="3"/>
      <c r="D2" s="4"/>
      <c r="E2" s="4"/>
      <c r="F2" s="6"/>
      <c r="G2" s="4"/>
    </row>
    <row r="3" spans="1:7" s="1" customFormat="1" ht="16.5">
      <c r="A3"/>
      <c r="B3" s="120" t="s">
        <v>50</v>
      </c>
      <c r="C3" s="3"/>
      <c r="D3" s="4"/>
      <c r="E3" s="4"/>
      <c r="F3" s="6"/>
      <c r="G3" s="4"/>
    </row>
    <row r="4" spans="1:7" s="1" customFormat="1" ht="16.5">
      <c r="A4"/>
      <c r="B4" s="3" t="s">
        <v>51</v>
      </c>
      <c r="C4" s="3"/>
      <c r="D4" s="4"/>
      <c r="E4" s="4"/>
      <c r="F4" s="6"/>
      <c r="G4" s="4"/>
    </row>
    <row r="5" spans="1:7" s="1" customFormat="1" ht="15.75">
      <c r="A5"/>
      <c r="B5" s="278" t="s">
        <v>141</v>
      </c>
      <c r="C5" s="278"/>
      <c r="D5" s="278"/>
      <c r="E5" s="278"/>
      <c r="F5" s="278"/>
      <c r="G5" s="4"/>
    </row>
    <row r="6" spans="1:7" s="1" customFormat="1" ht="16.5">
      <c r="A6"/>
      <c r="B6" s="3" t="s">
        <v>228</v>
      </c>
      <c r="C6" s="3"/>
      <c r="D6" s="4"/>
      <c r="E6" s="4"/>
      <c r="F6" s="6"/>
      <c r="G6" s="4"/>
    </row>
    <row r="7" spans="1:7" s="1" customFormat="1" ht="11.25" customHeight="1" thickBot="1">
      <c r="A7"/>
      <c r="B7" s="3"/>
      <c r="C7" s="3"/>
      <c r="D7" s="4"/>
      <c r="E7" s="4"/>
      <c r="F7" s="6"/>
      <c r="G7" s="4"/>
    </row>
    <row r="8" spans="1:7" s="1" customFormat="1" ht="33.75" thickBot="1">
      <c r="A8"/>
      <c r="B8" s="128" t="s">
        <v>40</v>
      </c>
      <c r="C8" s="128" t="s">
        <v>39</v>
      </c>
      <c r="D8" s="222" t="s">
        <v>160</v>
      </c>
      <c r="E8" s="222" t="s">
        <v>161</v>
      </c>
      <c r="F8" s="223" t="s">
        <v>41</v>
      </c>
      <c r="G8" s="4"/>
    </row>
    <row r="9" spans="1:7" s="1" customFormat="1" ht="16.5">
      <c r="A9"/>
      <c r="B9" s="114"/>
      <c r="C9" s="114"/>
      <c r="D9" s="124"/>
      <c r="E9" s="124"/>
      <c r="F9" s="115"/>
      <c r="G9" s="4"/>
    </row>
    <row r="10" spans="1:7" s="1" customFormat="1" ht="16.5">
      <c r="A10"/>
      <c r="B10" s="114"/>
      <c r="C10" s="224" t="s">
        <v>152</v>
      </c>
      <c r="D10" s="124"/>
      <c r="E10" s="124"/>
      <c r="F10" s="115"/>
      <c r="G10" s="4"/>
    </row>
    <row r="11" spans="1:7" s="1" customFormat="1" ht="16.5">
      <c r="A11"/>
      <c r="B11" s="125">
        <v>1</v>
      </c>
      <c r="C11" s="114" t="s">
        <v>130</v>
      </c>
      <c r="D11" s="124">
        <v>640.65</v>
      </c>
      <c r="E11" s="124"/>
      <c r="F11" s="115">
        <f>'Pav. Cristo Rei - I'!J48</f>
        <v>29280.65</v>
      </c>
      <c r="G11" s="4"/>
    </row>
    <row r="12" spans="1:7" s="1" customFormat="1" ht="16.5">
      <c r="A12"/>
      <c r="B12" s="125"/>
      <c r="C12" s="114"/>
      <c r="D12" s="124"/>
      <c r="E12" s="124"/>
      <c r="F12" s="115"/>
      <c r="G12" s="4"/>
    </row>
    <row r="13" spans="1:7" s="1" customFormat="1" ht="16.5">
      <c r="A13"/>
      <c r="B13" s="125">
        <v>2</v>
      </c>
      <c r="C13" s="114" t="s">
        <v>131</v>
      </c>
      <c r="D13" s="124">
        <v>1771.17</v>
      </c>
      <c r="E13" s="124"/>
      <c r="F13" s="115">
        <f>'Pav. Cristo Rei - II'!J48</f>
        <v>73369.789999999994</v>
      </c>
      <c r="G13" s="4"/>
    </row>
    <row r="14" spans="1:7" s="1" customFormat="1" ht="16.5">
      <c r="A14"/>
      <c r="B14" s="125"/>
      <c r="C14" s="114"/>
      <c r="D14" s="124"/>
      <c r="E14" s="124"/>
      <c r="F14" s="115"/>
      <c r="G14" s="4"/>
    </row>
    <row r="15" spans="1:7" s="1" customFormat="1" ht="16.5">
      <c r="A15"/>
      <c r="B15" s="125">
        <v>3</v>
      </c>
      <c r="C15" s="114" t="s">
        <v>151</v>
      </c>
      <c r="D15" s="124">
        <v>1319.75</v>
      </c>
      <c r="E15" s="124"/>
      <c r="F15" s="115">
        <f>'Pav. Irmão Ambrósio'!J48</f>
        <v>54262.22</v>
      </c>
      <c r="G15" s="4"/>
    </row>
    <row r="16" spans="1:7" s="1" customFormat="1" ht="16.5">
      <c r="A16"/>
      <c r="B16" s="125"/>
      <c r="C16" s="114"/>
      <c r="D16" s="124"/>
      <c r="E16" s="124"/>
      <c r="F16" s="115"/>
      <c r="G16" s="4"/>
    </row>
    <row r="17" spans="1:9" s="1" customFormat="1" ht="16.5">
      <c r="A17"/>
      <c r="B17" s="125"/>
      <c r="C17" s="224" t="s">
        <v>153</v>
      </c>
      <c r="D17" s="124"/>
      <c r="E17" s="124"/>
      <c r="F17" s="115"/>
      <c r="G17" s="4"/>
    </row>
    <row r="18" spans="1:9" s="1" customFormat="1" ht="16.5">
      <c r="A18"/>
      <c r="B18" s="125">
        <v>4</v>
      </c>
      <c r="C18" s="114" t="s">
        <v>154</v>
      </c>
      <c r="D18" s="124"/>
      <c r="E18" s="124">
        <v>70.7</v>
      </c>
      <c r="F18" s="115">
        <f>'Pas. Cristo Rei I - LE'!J47</f>
        <v>7309.21</v>
      </c>
      <c r="G18" s="4"/>
    </row>
    <row r="19" spans="1:9" s="1" customFormat="1" ht="16.5">
      <c r="A19"/>
      <c r="B19" s="125"/>
      <c r="C19" s="114"/>
      <c r="D19" s="124"/>
      <c r="E19" s="124"/>
      <c r="F19" s="115"/>
      <c r="G19" s="4"/>
    </row>
    <row r="20" spans="1:9" s="1" customFormat="1" ht="16.5">
      <c r="A20"/>
      <c r="B20" s="125">
        <v>5</v>
      </c>
      <c r="C20" s="114" t="s">
        <v>159</v>
      </c>
      <c r="D20" s="124"/>
      <c r="E20" s="124">
        <v>73.55</v>
      </c>
      <c r="F20" s="115">
        <f>'Pas. Cristo Rei I - LD'!J47</f>
        <v>7877.04</v>
      </c>
      <c r="G20" s="4"/>
    </row>
    <row r="21" spans="1:9" s="1" customFormat="1" ht="16.5">
      <c r="A21"/>
      <c r="B21" s="125"/>
      <c r="C21" s="114"/>
      <c r="D21" s="124"/>
      <c r="E21" s="124"/>
      <c r="F21" s="115"/>
      <c r="G21" s="4"/>
    </row>
    <row r="22" spans="1:9" s="1" customFormat="1" ht="16.5">
      <c r="A22"/>
      <c r="B22" s="125">
        <v>6</v>
      </c>
      <c r="C22" s="114" t="s">
        <v>155</v>
      </c>
      <c r="D22" s="124"/>
      <c r="E22" s="124">
        <v>198.55</v>
      </c>
      <c r="F22" s="115">
        <f>'Pas. Cristo Rei II - LE'!J47</f>
        <v>19594.580000000002</v>
      </c>
      <c r="G22" s="4"/>
    </row>
    <row r="23" spans="1:9" s="1" customFormat="1" ht="16.5">
      <c r="A23"/>
      <c r="B23" s="125"/>
      <c r="C23" s="114"/>
      <c r="D23" s="124"/>
      <c r="E23" s="124"/>
      <c r="F23" s="115"/>
      <c r="G23" s="4"/>
    </row>
    <row r="24" spans="1:9" s="1" customFormat="1" ht="16.5">
      <c r="A24"/>
      <c r="B24" s="125">
        <v>7</v>
      </c>
      <c r="C24" s="114" t="s">
        <v>158</v>
      </c>
      <c r="D24" s="124"/>
      <c r="E24" s="124">
        <v>196.85</v>
      </c>
      <c r="F24" s="115">
        <f>'Pas. Cristo Rei II - LD'!J47</f>
        <v>20422.080000000002</v>
      </c>
      <c r="G24" s="4"/>
    </row>
    <row r="25" spans="1:9" s="1" customFormat="1" ht="16.5">
      <c r="A25"/>
      <c r="B25" s="125"/>
      <c r="C25" s="114"/>
      <c r="D25" s="124"/>
      <c r="E25" s="124"/>
      <c r="F25" s="115"/>
      <c r="G25" s="4"/>
    </row>
    <row r="26" spans="1:9" s="1" customFormat="1" ht="16.5">
      <c r="A26"/>
      <c r="B26" s="125">
        <v>8</v>
      </c>
      <c r="C26" s="114" t="s">
        <v>156</v>
      </c>
      <c r="D26" s="124"/>
      <c r="E26" s="124">
        <v>212.4</v>
      </c>
      <c r="F26" s="115">
        <f>'Pas. Ambrósio - LE'!J47</f>
        <v>22617.88</v>
      </c>
      <c r="G26" s="4"/>
    </row>
    <row r="27" spans="1:9" s="1" customFormat="1" ht="16.5">
      <c r="A27"/>
      <c r="B27" s="125"/>
      <c r="C27" s="114"/>
      <c r="D27" s="124"/>
      <c r="E27" s="124"/>
      <c r="F27" s="115"/>
      <c r="G27" s="4"/>
    </row>
    <row r="28" spans="1:9" s="1" customFormat="1" ht="16.5">
      <c r="A28"/>
      <c r="B28" s="125">
        <v>9</v>
      </c>
      <c r="C28" s="114" t="s">
        <v>157</v>
      </c>
      <c r="D28" s="124"/>
      <c r="E28" s="124">
        <v>182.95</v>
      </c>
      <c r="F28" s="115">
        <f>'Pas. Ambrósio - LD'!J47</f>
        <v>19997.28</v>
      </c>
      <c r="G28" s="4"/>
    </row>
    <row r="29" spans="1:9" s="1" customFormat="1" ht="16.5">
      <c r="A29"/>
      <c r="B29" s="125"/>
      <c r="C29" s="114"/>
      <c r="D29" s="124"/>
      <c r="E29" s="124"/>
      <c r="F29" s="115"/>
      <c r="G29" s="4"/>
    </row>
    <row r="30" spans="1:9" s="1" customFormat="1" ht="17.25" thickBot="1">
      <c r="A30"/>
      <c r="B30" s="125"/>
      <c r="C30" s="114"/>
      <c r="D30" s="124"/>
      <c r="E30" s="124"/>
      <c r="F30" s="115"/>
      <c r="G30" s="4"/>
      <c r="I30"/>
    </row>
    <row r="31" spans="1:9" s="1" customFormat="1" ht="17.25" thickBot="1">
      <c r="A31"/>
      <c r="B31" s="126"/>
      <c r="C31" s="128" t="s">
        <v>129</v>
      </c>
      <c r="D31" s="127">
        <f>SUM(D9:D29)</f>
        <v>3731.57</v>
      </c>
      <c r="E31" s="127">
        <f>SUM(E9:E29)</f>
        <v>935</v>
      </c>
      <c r="F31" s="123">
        <f>SUM(F9:F30)-0.09</f>
        <v>254730.64</v>
      </c>
      <c r="I31"/>
    </row>
    <row r="32" spans="1:9" s="1" customFormat="1" ht="15">
      <c r="A32"/>
      <c r="B32" s="31" t="s">
        <v>0</v>
      </c>
      <c r="C32" s="219" t="s">
        <v>260</v>
      </c>
      <c r="D32" s="219"/>
      <c r="E32" s="219"/>
      <c r="F32" s="7"/>
      <c r="I32"/>
    </row>
    <row r="33" spans="1:9" s="1" customFormat="1" ht="16.5">
      <c r="A33"/>
      <c r="B33" s="3"/>
      <c r="C33" s="31"/>
      <c r="D33" s="33"/>
      <c r="E33" s="33"/>
      <c r="F33" s="59"/>
      <c r="I33"/>
    </row>
    <row r="34" spans="1:9" s="1" customFormat="1" ht="16.5">
      <c r="A34"/>
      <c r="B34" s="3"/>
      <c r="C34" s="31"/>
      <c r="D34" s="33"/>
      <c r="E34" s="33"/>
      <c r="F34" s="59"/>
      <c r="I34"/>
    </row>
    <row r="35" spans="1:9" s="1" customFormat="1" ht="16.5">
      <c r="A35"/>
      <c r="B35" s="3"/>
      <c r="C35" s="31"/>
      <c r="D35" s="33"/>
      <c r="E35" s="33"/>
      <c r="F35" s="59"/>
      <c r="I35"/>
    </row>
    <row r="36" spans="1:9" s="1" customFormat="1" ht="16.5">
      <c r="A36"/>
      <c r="B36" s="3"/>
      <c r="C36" s="31"/>
      <c r="D36" s="33"/>
      <c r="E36" s="33"/>
      <c r="F36" s="59"/>
      <c r="G36" s="82"/>
      <c r="I36"/>
    </row>
    <row r="37" spans="1:9" s="1" customFormat="1" ht="16.5">
      <c r="A37"/>
      <c r="B37" s="3"/>
      <c r="C37" s="117" t="s">
        <v>25</v>
      </c>
      <c r="D37" s="59"/>
      <c r="E37" s="59"/>
      <c r="F37" s="59"/>
      <c r="G37" s="59"/>
      <c r="I37"/>
    </row>
    <row r="38" spans="1:9" s="1" customFormat="1" ht="16.5">
      <c r="A38"/>
      <c r="B38" s="3"/>
      <c r="C38" s="118" t="s">
        <v>26</v>
      </c>
      <c r="D38" s="121"/>
      <c r="E38" s="121"/>
      <c r="F38" s="121"/>
      <c r="G38" s="121"/>
      <c r="I38"/>
    </row>
    <row r="39" spans="1:9" s="1" customFormat="1" ht="15">
      <c r="A39"/>
      <c r="B39" s="3"/>
      <c r="C39" s="119" t="s">
        <v>27</v>
      </c>
      <c r="D39" s="122"/>
      <c r="E39" s="122"/>
      <c r="F39" s="122"/>
      <c r="G39" s="122"/>
      <c r="I39"/>
    </row>
    <row r="40" spans="1:9" s="1" customFormat="1" ht="15.75">
      <c r="A40"/>
      <c r="B40" s="61"/>
      <c r="C40" s="61"/>
      <c r="D40" s="62"/>
      <c r="E40" s="62"/>
      <c r="I40"/>
    </row>
    <row r="41" spans="1:9" s="1" customFormat="1" ht="15.75">
      <c r="A41"/>
      <c r="B41" s="61"/>
      <c r="C41" s="61"/>
      <c r="D41" s="62"/>
      <c r="E41" s="62"/>
      <c r="F41" s="63"/>
      <c r="I41"/>
    </row>
    <row r="42" spans="1:9" s="1" customFormat="1" ht="16.5">
      <c r="A42"/>
      <c r="B42" s="66"/>
      <c r="C42" s="49"/>
      <c r="D42" s="9"/>
      <c r="E42" s="9"/>
      <c r="F42" s="67"/>
      <c r="I42"/>
    </row>
  </sheetData>
  <mergeCells count="2">
    <mergeCell ref="B1:F1"/>
    <mergeCell ref="B5:F5"/>
  </mergeCells>
  <pageMargins left="0.78740157480314965" right="0.78740157480314965" top="1.5748031496062993" bottom="0.59055118110236227" header="0" footer="0"/>
  <pageSetup paperSize="9" scale="6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23" zoomScale="80" zoomScaleNormal="80" workbookViewId="0">
      <selection activeCell="D25" sqref="D25:D27"/>
    </sheetView>
  </sheetViews>
  <sheetFormatPr defaultRowHeight="12.75"/>
  <cols>
    <col min="2" max="2" width="8" customWidth="1"/>
    <col min="3" max="3" width="16.7109375" customWidth="1"/>
    <col min="4" max="4" width="10.7109375" style="1" customWidth="1"/>
    <col min="5" max="5" width="63.7109375" customWidth="1"/>
    <col min="6" max="6" width="10.7109375" style="53" customWidth="1"/>
    <col min="7" max="7" width="7.85546875" style="113" customWidth="1"/>
    <col min="8" max="8" width="14.7109375" style="1" customWidth="1"/>
    <col min="9" max="9" width="12.7109375" style="81" customWidth="1"/>
    <col min="10" max="10" width="14.85546875" style="53" bestFit="1" customWidth="1"/>
    <col min="11" max="11" width="12.7109375" style="1" customWidth="1"/>
    <col min="12" max="12" width="11.5703125" style="1" bestFit="1" customWidth="1"/>
    <col min="258" max="258" width="7" customWidth="1"/>
    <col min="259" max="259" width="16.7109375" customWidth="1"/>
    <col min="260" max="260" width="10.7109375" customWidth="1"/>
    <col min="261" max="261" width="63.7109375" customWidth="1"/>
    <col min="262" max="262" width="10.7109375" customWidth="1"/>
    <col min="263" max="263" width="6.7109375" customWidth="1"/>
    <col min="264" max="264" width="14.7109375" customWidth="1"/>
    <col min="265" max="265" width="12.7109375" customWidth="1"/>
    <col min="266" max="266" width="13.7109375" customWidth="1"/>
    <col min="267" max="267" width="12.7109375" customWidth="1"/>
    <col min="268" max="268" width="11.5703125" bestFit="1" customWidth="1"/>
    <col min="514" max="514" width="7" customWidth="1"/>
    <col min="515" max="515" width="16.7109375" customWidth="1"/>
    <col min="516" max="516" width="10.7109375" customWidth="1"/>
    <col min="517" max="517" width="63.7109375" customWidth="1"/>
    <col min="518" max="518" width="10.7109375" customWidth="1"/>
    <col min="519" max="519" width="6.7109375" customWidth="1"/>
    <col min="520" max="520" width="14.7109375" customWidth="1"/>
    <col min="521" max="521" width="12.7109375" customWidth="1"/>
    <col min="522" max="522" width="13.7109375" customWidth="1"/>
    <col min="523" max="523" width="12.7109375" customWidth="1"/>
    <col min="524" max="524" width="11.5703125" bestFit="1" customWidth="1"/>
    <col min="770" max="770" width="7" customWidth="1"/>
    <col min="771" max="771" width="16.7109375" customWidth="1"/>
    <col min="772" max="772" width="10.7109375" customWidth="1"/>
    <col min="773" max="773" width="63.7109375" customWidth="1"/>
    <col min="774" max="774" width="10.7109375" customWidth="1"/>
    <col min="775" max="775" width="6.7109375" customWidth="1"/>
    <col min="776" max="776" width="14.7109375" customWidth="1"/>
    <col min="777" max="777" width="12.7109375" customWidth="1"/>
    <col min="778" max="778" width="13.7109375" customWidth="1"/>
    <col min="779" max="779" width="12.7109375" customWidth="1"/>
    <col min="780" max="780" width="11.5703125" bestFit="1" customWidth="1"/>
    <col min="1026" max="1026" width="7" customWidth="1"/>
    <col min="1027" max="1027" width="16.7109375" customWidth="1"/>
    <col min="1028" max="1028" width="10.7109375" customWidth="1"/>
    <col min="1029" max="1029" width="63.7109375" customWidth="1"/>
    <col min="1030" max="1030" width="10.7109375" customWidth="1"/>
    <col min="1031" max="1031" width="6.7109375" customWidth="1"/>
    <col min="1032" max="1032" width="14.7109375" customWidth="1"/>
    <col min="1033" max="1033" width="12.7109375" customWidth="1"/>
    <col min="1034" max="1034" width="13.7109375" customWidth="1"/>
    <col min="1035" max="1035" width="12.7109375" customWidth="1"/>
    <col min="1036" max="1036" width="11.5703125" bestFit="1" customWidth="1"/>
    <col min="1282" max="1282" width="7" customWidth="1"/>
    <col min="1283" max="1283" width="16.7109375" customWidth="1"/>
    <col min="1284" max="1284" width="10.7109375" customWidth="1"/>
    <col min="1285" max="1285" width="63.7109375" customWidth="1"/>
    <col min="1286" max="1286" width="10.7109375" customWidth="1"/>
    <col min="1287" max="1287" width="6.7109375" customWidth="1"/>
    <col min="1288" max="1288" width="14.7109375" customWidth="1"/>
    <col min="1289" max="1289" width="12.7109375" customWidth="1"/>
    <col min="1290" max="1290" width="13.7109375" customWidth="1"/>
    <col min="1291" max="1291" width="12.7109375" customWidth="1"/>
    <col min="1292" max="1292" width="11.5703125" bestFit="1" customWidth="1"/>
    <col min="1538" max="1538" width="7" customWidth="1"/>
    <col min="1539" max="1539" width="16.7109375" customWidth="1"/>
    <col min="1540" max="1540" width="10.7109375" customWidth="1"/>
    <col min="1541" max="1541" width="63.7109375" customWidth="1"/>
    <col min="1542" max="1542" width="10.7109375" customWidth="1"/>
    <col min="1543" max="1543" width="6.7109375" customWidth="1"/>
    <col min="1544" max="1544" width="14.7109375" customWidth="1"/>
    <col min="1545" max="1545" width="12.7109375" customWidth="1"/>
    <col min="1546" max="1546" width="13.7109375" customWidth="1"/>
    <col min="1547" max="1547" width="12.7109375" customWidth="1"/>
    <col min="1548" max="1548" width="11.5703125" bestFit="1" customWidth="1"/>
    <col min="1794" max="1794" width="7" customWidth="1"/>
    <col min="1795" max="1795" width="16.7109375" customWidth="1"/>
    <col min="1796" max="1796" width="10.7109375" customWidth="1"/>
    <col min="1797" max="1797" width="63.7109375" customWidth="1"/>
    <col min="1798" max="1798" width="10.7109375" customWidth="1"/>
    <col min="1799" max="1799" width="6.7109375" customWidth="1"/>
    <col min="1800" max="1800" width="14.7109375" customWidth="1"/>
    <col min="1801" max="1801" width="12.7109375" customWidth="1"/>
    <col min="1802" max="1802" width="13.7109375" customWidth="1"/>
    <col min="1803" max="1803" width="12.7109375" customWidth="1"/>
    <col min="1804" max="1804" width="11.5703125" bestFit="1" customWidth="1"/>
    <col min="2050" max="2050" width="7" customWidth="1"/>
    <col min="2051" max="2051" width="16.7109375" customWidth="1"/>
    <col min="2052" max="2052" width="10.7109375" customWidth="1"/>
    <col min="2053" max="2053" width="63.7109375" customWidth="1"/>
    <col min="2054" max="2054" width="10.7109375" customWidth="1"/>
    <col min="2055" max="2055" width="6.7109375" customWidth="1"/>
    <col min="2056" max="2056" width="14.7109375" customWidth="1"/>
    <col min="2057" max="2057" width="12.7109375" customWidth="1"/>
    <col min="2058" max="2058" width="13.7109375" customWidth="1"/>
    <col min="2059" max="2059" width="12.7109375" customWidth="1"/>
    <col min="2060" max="2060" width="11.5703125" bestFit="1" customWidth="1"/>
    <col min="2306" max="2306" width="7" customWidth="1"/>
    <col min="2307" max="2307" width="16.7109375" customWidth="1"/>
    <col min="2308" max="2308" width="10.7109375" customWidth="1"/>
    <col min="2309" max="2309" width="63.7109375" customWidth="1"/>
    <col min="2310" max="2310" width="10.7109375" customWidth="1"/>
    <col min="2311" max="2311" width="6.7109375" customWidth="1"/>
    <col min="2312" max="2312" width="14.7109375" customWidth="1"/>
    <col min="2313" max="2313" width="12.7109375" customWidth="1"/>
    <col min="2314" max="2314" width="13.7109375" customWidth="1"/>
    <col min="2315" max="2315" width="12.7109375" customWidth="1"/>
    <col min="2316" max="2316" width="11.5703125" bestFit="1" customWidth="1"/>
    <col min="2562" max="2562" width="7" customWidth="1"/>
    <col min="2563" max="2563" width="16.7109375" customWidth="1"/>
    <col min="2564" max="2564" width="10.7109375" customWidth="1"/>
    <col min="2565" max="2565" width="63.7109375" customWidth="1"/>
    <col min="2566" max="2566" width="10.7109375" customWidth="1"/>
    <col min="2567" max="2567" width="6.7109375" customWidth="1"/>
    <col min="2568" max="2568" width="14.7109375" customWidth="1"/>
    <col min="2569" max="2569" width="12.7109375" customWidth="1"/>
    <col min="2570" max="2570" width="13.7109375" customWidth="1"/>
    <col min="2571" max="2571" width="12.7109375" customWidth="1"/>
    <col min="2572" max="2572" width="11.5703125" bestFit="1" customWidth="1"/>
    <col min="2818" max="2818" width="7" customWidth="1"/>
    <col min="2819" max="2819" width="16.7109375" customWidth="1"/>
    <col min="2820" max="2820" width="10.7109375" customWidth="1"/>
    <col min="2821" max="2821" width="63.7109375" customWidth="1"/>
    <col min="2822" max="2822" width="10.7109375" customWidth="1"/>
    <col min="2823" max="2823" width="6.7109375" customWidth="1"/>
    <col min="2824" max="2824" width="14.7109375" customWidth="1"/>
    <col min="2825" max="2825" width="12.7109375" customWidth="1"/>
    <col min="2826" max="2826" width="13.7109375" customWidth="1"/>
    <col min="2827" max="2827" width="12.7109375" customWidth="1"/>
    <col min="2828" max="2828" width="11.5703125" bestFit="1" customWidth="1"/>
    <col min="3074" max="3074" width="7" customWidth="1"/>
    <col min="3075" max="3075" width="16.7109375" customWidth="1"/>
    <col min="3076" max="3076" width="10.7109375" customWidth="1"/>
    <col min="3077" max="3077" width="63.7109375" customWidth="1"/>
    <col min="3078" max="3078" width="10.7109375" customWidth="1"/>
    <col min="3079" max="3079" width="6.7109375" customWidth="1"/>
    <col min="3080" max="3080" width="14.7109375" customWidth="1"/>
    <col min="3081" max="3081" width="12.7109375" customWidth="1"/>
    <col min="3082" max="3082" width="13.7109375" customWidth="1"/>
    <col min="3083" max="3083" width="12.7109375" customWidth="1"/>
    <col min="3084" max="3084" width="11.5703125" bestFit="1" customWidth="1"/>
    <col min="3330" max="3330" width="7" customWidth="1"/>
    <col min="3331" max="3331" width="16.7109375" customWidth="1"/>
    <col min="3332" max="3332" width="10.7109375" customWidth="1"/>
    <col min="3333" max="3333" width="63.7109375" customWidth="1"/>
    <col min="3334" max="3334" width="10.7109375" customWidth="1"/>
    <col min="3335" max="3335" width="6.7109375" customWidth="1"/>
    <col min="3336" max="3336" width="14.7109375" customWidth="1"/>
    <col min="3337" max="3337" width="12.7109375" customWidth="1"/>
    <col min="3338" max="3338" width="13.7109375" customWidth="1"/>
    <col min="3339" max="3339" width="12.7109375" customWidth="1"/>
    <col min="3340" max="3340" width="11.5703125" bestFit="1" customWidth="1"/>
    <col min="3586" max="3586" width="7" customWidth="1"/>
    <col min="3587" max="3587" width="16.7109375" customWidth="1"/>
    <col min="3588" max="3588" width="10.7109375" customWidth="1"/>
    <col min="3589" max="3589" width="63.7109375" customWidth="1"/>
    <col min="3590" max="3590" width="10.7109375" customWidth="1"/>
    <col min="3591" max="3591" width="6.7109375" customWidth="1"/>
    <col min="3592" max="3592" width="14.7109375" customWidth="1"/>
    <col min="3593" max="3593" width="12.7109375" customWidth="1"/>
    <col min="3594" max="3594" width="13.7109375" customWidth="1"/>
    <col min="3595" max="3595" width="12.7109375" customWidth="1"/>
    <col min="3596" max="3596" width="11.5703125" bestFit="1" customWidth="1"/>
    <col min="3842" max="3842" width="7" customWidth="1"/>
    <col min="3843" max="3843" width="16.7109375" customWidth="1"/>
    <col min="3844" max="3844" width="10.7109375" customWidth="1"/>
    <col min="3845" max="3845" width="63.7109375" customWidth="1"/>
    <col min="3846" max="3846" width="10.7109375" customWidth="1"/>
    <col min="3847" max="3847" width="6.7109375" customWidth="1"/>
    <col min="3848" max="3848" width="14.7109375" customWidth="1"/>
    <col min="3849" max="3849" width="12.7109375" customWidth="1"/>
    <col min="3850" max="3850" width="13.7109375" customWidth="1"/>
    <col min="3851" max="3851" width="12.7109375" customWidth="1"/>
    <col min="3852" max="3852" width="11.5703125" bestFit="1" customWidth="1"/>
    <col min="4098" max="4098" width="7" customWidth="1"/>
    <col min="4099" max="4099" width="16.7109375" customWidth="1"/>
    <col min="4100" max="4100" width="10.7109375" customWidth="1"/>
    <col min="4101" max="4101" width="63.7109375" customWidth="1"/>
    <col min="4102" max="4102" width="10.7109375" customWidth="1"/>
    <col min="4103" max="4103" width="6.7109375" customWidth="1"/>
    <col min="4104" max="4104" width="14.7109375" customWidth="1"/>
    <col min="4105" max="4105" width="12.7109375" customWidth="1"/>
    <col min="4106" max="4106" width="13.7109375" customWidth="1"/>
    <col min="4107" max="4107" width="12.7109375" customWidth="1"/>
    <col min="4108" max="4108" width="11.5703125" bestFit="1" customWidth="1"/>
    <col min="4354" max="4354" width="7" customWidth="1"/>
    <col min="4355" max="4355" width="16.7109375" customWidth="1"/>
    <col min="4356" max="4356" width="10.7109375" customWidth="1"/>
    <col min="4357" max="4357" width="63.7109375" customWidth="1"/>
    <col min="4358" max="4358" width="10.7109375" customWidth="1"/>
    <col min="4359" max="4359" width="6.7109375" customWidth="1"/>
    <col min="4360" max="4360" width="14.7109375" customWidth="1"/>
    <col min="4361" max="4361" width="12.7109375" customWidth="1"/>
    <col min="4362" max="4362" width="13.7109375" customWidth="1"/>
    <col min="4363" max="4363" width="12.7109375" customWidth="1"/>
    <col min="4364" max="4364" width="11.5703125" bestFit="1" customWidth="1"/>
    <col min="4610" max="4610" width="7" customWidth="1"/>
    <col min="4611" max="4611" width="16.7109375" customWidth="1"/>
    <col min="4612" max="4612" width="10.7109375" customWidth="1"/>
    <col min="4613" max="4613" width="63.7109375" customWidth="1"/>
    <col min="4614" max="4614" width="10.7109375" customWidth="1"/>
    <col min="4615" max="4615" width="6.7109375" customWidth="1"/>
    <col min="4616" max="4616" width="14.7109375" customWidth="1"/>
    <col min="4617" max="4617" width="12.7109375" customWidth="1"/>
    <col min="4618" max="4618" width="13.7109375" customWidth="1"/>
    <col min="4619" max="4619" width="12.7109375" customWidth="1"/>
    <col min="4620" max="4620" width="11.5703125" bestFit="1" customWidth="1"/>
    <col min="4866" max="4866" width="7" customWidth="1"/>
    <col min="4867" max="4867" width="16.7109375" customWidth="1"/>
    <col min="4868" max="4868" width="10.7109375" customWidth="1"/>
    <col min="4869" max="4869" width="63.7109375" customWidth="1"/>
    <col min="4870" max="4870" width="10.7109375" customWidth="1"/>
    <col min="4871" max="4871" width="6.7109375" customWidth="1"/>
    <col min="4872" max="4872" width="14.7109375" customWidth="1"/>
    <col min="4873" max="4873" width="12.7109375" customWidth="1"/>
    <col min="4874" max="4874" width="13.7109375" customWidth="1"/>
    <col min="4875" max="4875" width="12.7109375" customWidth="1"/>
    <col min="4876" max="4876" width="11.5703125" bestFit="1" customWidth="1"/>
    <col min="5122" max="5122" width="7" customWidth="1"/>
    <col min="5123" max="5123" width="16.7109375" customWidth="1"/>
    <col min="5124" max="5124" width="10.7109375" customWidth="1"/>
    <col min="5125" max="5125" width="63.7109375" customWidth="1"/>
    <col min="5126" max="5126" width="10.7109375" customWidth="1"/>
    <col min="5127" max="5127" width="6.7109375" customWidth="1"/>
    <col min="5128" max="5128" width="14.7109375" customWidth="1"/>
    <col min="5129" max="5129" width="12.7109375" customWidth="1"/>
    <col min="5130" max="5130" width="13.7109375" customWidth="1"/>
    <col min="5131" max="5131" width="12.7109375" customWidth="1"/>
    <col min="5132" max="5132" width="11.5703125" bestFit="1" customWidth="1"/>
    <col min="5378" max="5378" width="7" customWidth="1"/>
    <col min="5379" max="5379" width="16.7109375" customWidth="1"/>
    <col min="5380" max="5380" width="10.7109375" customWidth="1"/>
    <col min="5381" max="5381" width="63.7109375" customWidth="1"/>
    <col min="5382" max="5382" width="10.7109375" customWidth="1"/>
    <col min="5383" max="5383" width="6.7109375" customWidth="1"/>
    <col min="5384" max="5384" width="14.7109375" customWidth="1"/>
    <col min="5385" max="5385" width="12.7109375" customWidth="1"/>
    <col min="5386" max="5386" width="13.7109375" customWidth="1"/>
    <col min="5387" max="5387" width="12.7109375" customWidth="1"/>
    <col min="5388" max="5388" width="11.5703125" bestFit="1" customWidth="1"/>
    <col min="5634" max="5634" width="7" customWidth="1"/>
    <col min="5635" max="5635" width="16.7109375" customWidth="1"/>
    <col min="5636" max="5636" width="10.7109375" customWidth="1"/>
    <col min="5637" max="5637" width="63.7109375" customWidth="1"/>
    <col min="5638" max="5638" width="10.7109375" customWidth="1"/>
    <col min="5639" max="5639" width="6.7109375" customWidth="1"/>
    <col min="5640" max="5640" width="14.7109375" customWidth="1"/>
    <col min="5641" max="5641" width="12.7109375" customWidth="1"/>
    <col min="5642" max="5642" width="13.7109375" customWidth="1"/>
    <col min="5643" max="5643" width="12.7109375" customWidth="1"/>
    <col min="5644" max="5644" width="11.5703125" bestFit="1" customWidth="1"/>
    <col min="5890" max="5890" width="7" customWidth="1"/>
    <col min="5891" max="5891" width="16.7109375" customWidth="1"/>
    <col min="5892" max="5892" width="10.7109375" customWidth="1"/>
    <col min="5893" max="5893" width="63.7109375" customWidth="1"/>
    <col min="5894" max="5894" width="10.7109375" customWidth="1"/>
    <col min="5895" max="5895" width="6.7109375" customWidth="1"/>
    <col min="5896" max="5896" width="14.7109375" customWidth="1"/>
    <col min="5897" max="5897" width="12.7109375" customWidth="1"/>
    <col min="5898" max="5898" width="13.7109375" customWidth="1"/>
    <col min="5899" max="5899" width="12.7109375" customWidth="1"/>
    <col min="5900" max="5900" width="11.5703125" bestFit="1" customWidth="1"/>
    <col min="6146" max="6146" width="7" customWidth="1"/>
    <col min="6147" max="6147" width="16.7109375" customWidth="1"/>
    <col min="6148" max="6148" width="10.7109375" customWidth="1"/>
    <col min="6149" max="6149" width="63.7109375" customWidth="1"/>
    <col min="6150" max="6150" width="10.7109375" customWidth="1"/>
    <col min="6151" max="6151" width="6.7109375" customWidth="1"/>
    <col min="6152" max="6152" width="14.7109375" customWidth="1"/>
    <col min="6153" max="6153" width="12.7109375" customWidth="1"/>
    <col min="6154" max="6154" width="13.7109375" customWidth="1"/>
    <col min="6155" max="6155" width="12.7109375" customWidth="1"/>
    <col min="6156" max="6156" width="11.5703125" bestFit="1" customWidth="1"/>
    <col min="6402" max="6402" width="7" customWidth="1"/>
    <col min="6403" max="6403" width="16.7109375" customWidth="1"/>
    <col min="6404" max="6404" width="10.7109375" customWidth="1"/>
    <col min="6405" max="6405" width="63.7109375" customWidth="1"/>
    <col min="6406" max="6406" width="10.7109375" customWidth="1"/>
    <col min="6407" max="6407" width="6.7109375" customWidth="1"/>
    <col min="6408" max="6408" width="14.7109375" customWidth="1"/>
    <col min="6409" max="6409" width="12.7109375" customWidth="1"/>
    <col min="6410" max="6410" width="13.7109375" customWidth="1"/>
    <col min="6411" max="6411" width="12.7109375" customWidth="1"/>
    <col min="6412" max="6412" width="11.5703125" bestFit="1" customWidth="1"/>
    <col min="6658" max="6658" width="7" customWidth="1"/>
    <col min="6659" max="6659" width="16.7109375" customWidth="1"/>
    <col min="6660" max="6660" width="10.7109375" customWidth="1"/>
    <col min="6661" max="6661" width="63.7109375" customWidth="1"/>
    <col min="6662" max="6662" width="10.7109375" customWidth="1"/>
    <col min="6663" max="6663" width="6.7109375" customWidth="1"/>
    <col min="6664" max="6664" width="14.7109375" customWidth="1"/>
    <col min="6665" max="6665" width="12.7109375" customWidth="1"/>
    <col min="6666" max="6666" width="13.7109375" customWidth="1"/>
    <col min="6667" max="6667" width="12.7109375" customWidth="1"/>
    <col min="6668" max="6668" width="11.5703125" bestFit="1" customWidth="1"/>
    <col min="6914" max="6914" width="7" customWidth="1"/>
    <col min="6915" max="6915" width="16.7109375" customWidth="1"/>
    <col min="6916" max="6916" width="10.7109375" customWidth="1"/>
    <col min="6917" max="6917" width="63.7109375" customWidth="1"/>
    <col min="6918" max="6918" width="10.7109375" customWidth="1"/>
    <col min="6919" max="6919" width="6.7109375" customWidth="1"/>
    <col min="6920" max="6920" width="14.7109375" customWidth="1"/>
    <col min="6921" max="6921" width="12.7109375" customWidth="1"/>
    <col min="6922" max="6922" width="13.7109375" customWidth="1"/>
    <col min="6923" max="6923" width="12.7109375" customWidth="1"/>
    <col min="6924" max="6924" width="11.5703125" bestFit="1" customWidth="1"/>
    <col min="7170" max="7170" width="7" customWidth="1"/>
    <col min="7171" max="7171" width="16.7109375" customWidth="1"/>
    <col min="7172" max="7172" width="10.7109375" customWidth="1"/>
    <col min="7173" max="7173" width="63.7109375" customWidth="1"/>
    <col min="7174" max="7174" width="10.7109375" customWidth="1"/>
    <col min="7175" max="7175" width="6.7109375" customWidth="1"/>
    <col min="7176" max="7176" width="14.7109375" customWidth="1"/>
    <col min="7177" max="7177" width="12.7109375" customWidth="1"/>
    <col min="7178" max="7178" width="13.7109375" customWidth="1"/>
    <col min="7179" max="7179" width="12.7109375" customWidth="1"/>
    <col min="7180" max="7180" width="11.5703125" bestFit="1" customWidth="1"/>
    <col min="7426" max="7426" width="7" customWidth="1"/>
    <col min="7427" max="7427" width="16.7109375" customWidth="1"/>
    <col min="7428" max="7428" width="10.7109375" customWidth="1"/>
    <col min="7429" max="7429" width="63.7109375" customWidth="1"/>
    <col min="7430" max="7430" width="10.7109375" customWidth="1"/>
    <col min="7431" max="7431" width="6.7109375" customWidth="1"/>
    <col min="7432" max="7432" width="14.7109375" customWidth="1"/>
    <col min="7433" max="7433" width="12.7109375" customWidth="1"/>
    <col min="7434" max="7434" width="13.7109375" customWidth="1"/>
    <col min="7435" max="7435" width="12.7109375" customWidth="1"/>
    <col min="7436" max="7436" width="11.5703125" bestFit="1" customWidth="1"/>
    <col min="7682" max="7682" width="7" customWidth="1"/>
    <col min="7683" max="7683" width="16.7109375" customWidth="1"/>
    <col min="7684" max="7684" width="10.7109375" customWidth="1"/>
    <col min="7685" max="7685" width="63.7109375" customWidth="1"/>
    <col min="7686" max="7686" width="10.7109375" customWidth="1"/>
    <col min="7687" max="7687" width="6.7109375" customWidth="1"/>
    <col min="7688" max="7688" width="14.7109375" customWidth="1"/>
    <col min="7689" max="7689" width="12.7109375" customWidth="1"/>
    <col min="7690" max="7690" width="13.7109375" customWidth="1"/>
    <col min="7691" max="7691" width="12.7109375" customWidth="1"/>
    <col min="7692" max="7692" width="11.5703125" bestFit="1" customWidth="1"/>
    <col min="7938" max="7938" width="7" customWidth="1"/>
    <col min="7939" max="7939" width="16.7109375" customWidth="1"/>
    <col min="7940" max="7940" width="10.7109375" customWidth="1"/>
    <col min="7941" max="7941" width="63.7109375" customWidth="1"/>
    <col min="7942" max="7942" width="10.7109375" customWidth="1"/>
    <col min="7943" max="7943" width="6.7109375" customWidth="1"/>
    <col min="7944" max="7944" width="14.7109375" customWidth="1"/>
    <col min="7945" max="7945" width="12.7109375" customWidth="1"/>
    <col min="7946" max="7946" width="13.7109375" customWidth="1"/>
    <col min="7947" max="7947" width="12.7109375" customWidth="1"/>
    <col min="7948" max="7948" width="11.5703125" bestFit="1" customWidth="1"/>
    <col min="8194" max="8194" width="7" customWidth="1"/>
    <col min="8195" max="8195" width="16.7109375" customWidth="1"/>
    <col min="8196" max="8196" width="10.7109375" customWidth="1"/>
    <col min="8197" max="8197" width="63.7109375" customWidth="1"/>
    <col min="8198" max="8198" width="10.7109375" customWidth="1"/>
    <col min="8199" max="8199" width="6.7109375" customWidth="1"/>
    <col min="8200" max="8200" width="14.7109375" customWidth="1"/>
    <col min="8201" max="8201" width="12.7109375" customWidth="1"/>
    <col min="8202" max="8202" width="13.7109375" customWidth="1"/>
    <col min="8203" max="8203" width="12.7109375" customWidth="1"/>
    <col min="8204" max="8204" width="11.5703125" bestFit="1" customWidth="1"/>
    <col min="8450" max="8450" width="7" customWidth="1"/>
    <col min="8451" max="8451" width="16.7109375" customWidth="1"/>
    <col min="8452" max="8452" width="10.7109375" customWidth="1"/>
    <col min="8453" max="8453" width="63.7109375" customWidth="1"/>
    <col min="8454" max="8454" width="10.7109375" customWidth="1"/>
    <col min="8455" max="8455" width="6.7109375" customWidth="1"/>
    <col min="8456" max="8456" width="14.7109375" customWidth="1"/>
    <col min="8457" max="8457" width="12.7109375" customWidth="1"/>
    <col min="8458" max="8458" width="13.7109375" customWidth="1"/>
    <col min="8459" max="8459" width="12.7109375" customWidth="1"/>
    <col min="8460" max="8460" width="11.5703125" bestFit="1" customWidth="1"/>
    <col min="8706" max="8706" width="7" customWidth="1"/>
    <col min="8707" max="8707" width="16.7109375" customWidth="1"/>
    <col min="8708" max="8708" width="10.7109375" customWidth="1"/>
    <col min="8709" max="8709" width="63.7109375" customWidth="1"/>
    <col min="8710" max="8710" width="10.7109375" customWidth="1"/>
    <col min="8711" max="8711" width="6.7109375" customWidth="1"/>
    <col min="8712" max="8712" width="14.7109375" customWidth="1"/>
    <col min="8713" max="8713" width="12.7109375" customWidth="1"/>
    <col min="8714" max="8714" width="13.7109375" customWidth="1"/>
    <col min="8715" max="8715" width="12.7109375" customWidth="1"/>
    <col min="8716" max="8716" width="11.5703125" bestFit="1" customWidth="1"/>
    <col min="8962" max="8962" width="7" customWidth="1"/>
    <col min="8963" max="8963" width="16.7109375" customWidth="1"/>
    <col min="8964" max="8964" width="10.7109375" customWidth="1"/>
    <col min="8965" max="8965" width="63.7109375" customWidth="1"/>
    <col min="8966" max="8966" width="10.7109375" customWidth="1"/>
    <col min="8967" max="8967" width="6.7109375" customWidth="1"/>
    <col min="8968" max="8968" width="14.7109375" customWidth="1"/>
    <col min="8969" max="8969" width="12.7109375" customWidth="1"/>
    <col min="8970" max="8970" width="13.7109375" customWidth="1"/>
    <col min="8971" max="8971" width="12.7109375" customWidth="1"/>
    <col min="8972" max="8972" width="11.5703125" bestFit="1" customWidth="1"/>
    <col min="9218" max="9218" width="7" customWidth="1"/>
    <col min="9219" max="9219" width="16.7109375" customWidth="1"/>
    <col min="9220" max="9220" width="10.7109375" customWidth="1"/>
    <col min="9221" max="9221" width="63.7109375" customWidth="1"/>
    <col min="9222" max="9222" width="10.7109375" customWidth="1"/>
    <col min="9223" max="9223" width="6.7109375" customWidth="1"/>
    <col min="9224" max="9224" width="14.7109375" customWidth="1"/>
    <col min="9225" max="9225" width="12.7109375" customWidth="1"/>
    <col min="9226" max="9226" width="13.7109375" customWidth="1"/>
    <col min="9227" max="9227" width="12.7109375" customWidth="1"/>
    <col min="9228" max="9228" width="11.5703125" bestFit="1" customWidth="1"/>
    <col min="9474" max="9474" width="7" customWidth="1"/>
    <col min="9475" max="9475" width="16.7109375" customWidth="1"/>
    <col min="9476" max="9476" width="10.7109375" customWidth="1"/>
    <col min="9477" max="9477" width="63.7109375" customWidth="1"/>
    <col min="9478" max="9478" width="10.7109375" customWidth="1"/>
    <col min="9479" max="9479" width="6.7109375" customWidth="1"/>
    <col min="9480" max="9480" width="14.7109375" customWidth="1"/>
    <col min="9481" max="9481" width="12.7109375" customWidth="1"/>
    <col min="9482" max="9482" width="13.7109375" customWidth="1"/>
    <col min="9483" max="9483" width="12.7109375" customWidth="1"/>
    <col min="9484" max="9484" width="11.5703125" bestFit="1" customWidth="1"/>
    <col min="9730" max="9730" width="7" customWidth="1"/>
    <col min="9731" max="9731" width="16.7109375" customWidth="1"/>
    <col min="9732" max="9732" width="10.7109375" customWidth="1"/>
    <col min="9733" max="9733" width="63.7109375" customWidth="1"/>
    <col min="9734" max="9734" width="10.7109375" customWidth="1"/>
    <col min="9735" max="9735" width="6.7109375" customWidth="1"/>
    <col min="9736" max="9736" width="14.7109375" customWidth="1"/>
    <col min="9737" max="9737" width="12.7109375" customWidth="1"/>
    <col min="9738" max="9738" width="13.7109375" customWidth="1"/>
    <col min="9739" max="9739" width="12.7109375" customWidth="1"/>
    <col min="9740" max="9740" width="11.5703125" bestFit="1" customWidth="1"/>
    <col min="9986" max="9986" width="7" customWidth="1"/>
    <col min="9987" max="9987" width="16.7109375" customWidth="1"/>
    <col min="9988" max="9988" width="10.7109375" customWidth="1"/>
    <col min="9989" max="9989" width="63.7109375" customWidth="1"/>
    <col min="9990" max="9990" width="10.7109375" customWidth="1"/>
    <col min="9991" max="9991" width="6.7109375" customWidth="1"/>
    <col min="9992" max="9992" width="14.7109375" customWidth="1"/>
    <col min="9993" max="9993" width="12.7109375" customWidth="1"/>
    <col min="9994" max="9994" width="13.7109375" customWidth="1"/>
    <col min="9995" max="9995" width="12.7109375" customWidth="1"/>
    <col min="9996" max="9996" width="11.5703125" bestFit="1" customWidth="1"/>
    <col min="10242" max="10242" width="7" customWidth="1"/>
    <col min="10243" max="10243" width="16.7109375" customWidth="1"/>
    <col min="10244" max="10244" width="10.7109375" customWidth="1"/>
    <col min="10245" max="10245" width="63.7109375" customWidth="1"/>
    <col min="10246" max="10246" width="10.7109375" customWidth="1"/>
    <col min="10247" max="10247" width="6.7109375" customWidth="1"/>
    <col min="10248" max="10248" width="14.7109375" customWidth="1"/>
    <col min="10249" max="10249" width="12.7109375" customWidth="1"/>
    <col min="10250" max="10250" width="13.7109375" customWidth="1"/>
    <col min="10251" max="10251" width="12.7109375" customWidth="1"/>
    <col min="10252" max="10252" width="11.5703125" bestFit="1" customWidth="1"/>
    <col min="10498" max="10498" width="7" customWidth="1"/>
    <col min="10499" max="10499" width="16.7109375" customWidth="1"/>
    <col min="10500" max="10500" width="10.7109375" customWidth="1"/>
    <col min="10501" max="10501" width="63.7109375" customWidth="1"/>
    <col min="10502" max="10502" width="10.7109375" customWidth="1"/>
    <col min="10503" max="10503" width="6.7109375" customWidth="1"/>
    <col min="10504" max="10504" width="14.7109375" customWidth="1"/>
    <col min="10505" max="10505" width="12.7109375" customWidth="1"/>
    <col min="10506" max="10506" width="13.7109375" customWidth="1"/>
    <col min="10507" max="10507" width="12.7109375" customWidth="1"/>
    <col min="10508" max="10508" width="11.5703125" bestFit="1" customWidth="1"/>
    <col min="10754" max="10754" width="7" customWidth="1"/>
    <col min="10755" max="10755" width="16.7109375" customWidth="1"/>
    <col min="10756" max="10756" width="10.7109375" customWidth="1"/>
    <col min="10757" max="10757" width="63.7109375" customWidth="1"/>
    <col min="10758" max="10758" width="10.7109375" customWidth="1"/>
    <col min="10759" max="10759" width="6.7109375" customWidth="1"/>
    <col min="10760" max="10760" width="14.7109375" customWidth="1"/>
    <col min="10761" max="10761" width="12.7109375" customWidth="1"/>
    <col min="10762" max="10762" width="13.7109375" customWidth="1"/>
    <col min="10763" max="10763" width="12.7109375" customWidth="1"/>
    <col min="10764" max="10764" width="11.5703125" bestFit="1" customWidth="1"/>
    <col min="11010" max="11010" width="7" customWidth="1"/>
    <col min="11011" max="11011" width="16.7109375" customWidth="1"/>
    <col min="11012" max="11012" width="10.7109375" customWidth="1"/>
    <col min="11013" max="11013" width="63.7109375" customWidth="1"/>
    <col min="11014" max="11014" width="10.7109375" customWidth="1"/>
    <col min="11015" max="11015" width="6.7109375" customWidth="1"/>
    <col min="11016" max="11016" width="14.7109375" customWidth="1"/>
    <col min="11017" max="11017" width="12.7109375" customWidth="1"/>
    <col min="11018" max="11018" width="13.7109375" customWidth="1"/>
    <col min="11019" max="11019" width="12.7109375" customWidth="1"/>
    <col min="11020" max="11020" width="11.5703125" bestFit="1" customWidth="1"/>
    <col min="11266" max="11266" width="7" customWidth="1"/>
    <col min="11267" max="11267" width="16.7109375" customWidth="1"/>
    <col min="11268" max="11268" width="10.7109375" customWidth="1"/>
    <col min="11269" max="11269" width="63.7109375" customWidth="1"/>
    <col min="11270" max="11270" width="10.7109375" customWidth="1"/>
    <col min="11271" max="11271" width="6.7109375" customWidth="1"/>
    <col min="11272" max="11272" width="14.7109375" customWidth="1"/>
    <col min="11273" max="11273" width="12.7109375" customWidth="1"/>
    <col min="11274" max="11274" width="13.7109375" customWidth="1"/>
    <col min="11275" max="11275" width="12.7109375" customWidth="1"/>
    <col min="11276" max="11276" width="11.5703125" bestFit="1" customWidth="1"/>
    <col min="11522" max="11522" width="7" customWidth="1"/>
    <col min="11523" max="11523" width="16.7109375" customWidth="1"/>
    <col min="11524" max="11524" width="10.7109375" customWidth="1"/>
    <col min="11525" max="11525" width="63.7109375" customWidth="1"/>
    <col min="11526" max="11526" width="10.7109375" customWidth="1"/>
    <col min="11527" max="11527" width="6.7109375" customWidth="1"/>
    <col min="11528" max="11528" width="14.7109375" customWidth="1"/>
    <col min="11529" max="11529" width="12.7109375" customWidth="1"/>
    <col min="11530" max="11530" width="13.7109375" customWidth="1"/>
    <col min="11531" max="11531" width="12.7109375" customWidth="1"/>
    <col min="11532" max="11532" width="11.5703125" bestFit="1" customWidth="1"/>
    <col min="11778" max="11778" width="7" customWidth="1"/>
    <col min="11779" max="11779" width="16.7109375" customWidth="1"/>
    <col min="11780" max="11780" width="10.7109375" customWidth="1"/>
    <col min="11781" max="11781" width="63.7109375" customWidth="1"/>
    <col min="11782" max="11782" width="10.7109375" customWidth="1"/>
    <col min="11783" max="11783" width="6.7109375" customWidth="1"/>
    <col min="11784" max="11784" width="14.7109375" customWidth="1"/>
    <col min="11785" max="11785" width="12.7109375" customWidth="1"/>
    <col min="11786" max="11786" width="13.7109375" customWidth="1"/>
    <col min="11787" max="11787" width="12.7109375" customWidth="1"/>
    <col min="11788" max="11788" width="11.5703125" bestFit="1" customWidth="1"/>
    <col min="12034" max="12034" width="7" customWidth="1"/>
    <col min="12035" max="12035" width="16.7109375" customWidth="1"/>
    <col min="12036" max="12036" width="10.7109375" customWidth="1"/>
    <col min="12037" max="12037" width="63.7109375" customWidth="1"/>
    <col min="12038" max="12038" width="10.7109375" customWidth="1"/>
    <col min="12039" max="12039" width="6.7109375" customWidth="1"/>
    <col min="12040" max="12040" width="14.7109375" customWidth="1"/>
    <col min="12041" max="12041" width="12.7109375" customWidth="1"/>
    <col min="12042" max="12042" width="13.7109375" customWidth="1"/>
    <col min="12043" max="12043" width="12.7109375" customWidth="1"/>
    <col min="12044" max="12044" width="11.5703125" bestFit="1" customWidth="1"/>
    <col min="12290" max="12290" width="7" customWidth="1"/>
    <col min="12291" max="12291" width="16.7109375" customWidth="1"/>
    <col min="12292" max="12292" width="10.7109375" customWidth="1"/>
    <col min="12293" max="12293" width="63.7109375" customWidth="1"/>
    <col min="12294" max="12294" width="10.7109375" customWidth="1"/>
    <col min="12295" max="12295" width="6.7109375" customWidth="1"/>
    <col min="12296" max="12296" width="14.7109375" customWidth="1"/>
    <col min="12297" max="12297" width="12.7109375" customWidth="1"/>
    <col min="12298" max="12298" width="13.7109375" customWidth="1"/>
    <col min="12299" max="12299" width="12.7109375" customWidth="1"/>
    <col min="12300" max="12300" width="11.5703125" bestFit="1" customWidth="1"/>
    <col min="12546" max="12546" width="7" customWidth="1"/>
    <col min="12547" max="12547" width="16.7109375" customWidth="1"/>
    <col min="12548" max="12548" width="10.7109375" customWidth="1"/>
    <col min="12549" max="12549" width="63.7109375" customWidth="1"/>
    <col min="12550" max="12550" width="10.7109375" customWidth="1"/>
    <col min="12551" max="12551" width="6.7109375" customWidth="1"/>
    <col min="12552" max="12552" width="14.7109375" customWidth="1"/>
    <col min="12553" max="12553" width="12.7109375" customWidth="1"/>
    <col min="12554" max="12554" width="13.7109375" customWidth="1"/>
    <col min="12555" max="12555" width="12.7109375" customWidth="1"/>
    <col min="12556" max="12556" width="11.5703125" bestFit="1" customWidth="1"/>
    <col min="12802" max="12802" width="7" customWidth="1"/>
    <col min="12803" max="12803" width="16.7109375" customWidth="1"/>
    <col min="12804" max="12804" width="10.7109375" customWidth="1"/>
    <col min="12805" max="12805" width="63.7109375" customWidth="1"/>
    <col min="12806" max="12806" width="10.7109375" customWidth="1"/>
    <col min="12807" max="12807" width="6.7109375" customWidth="1"/>
    <col min="12808" max="12808" width="14.7109375" customWidth="1"/>
    <col min="12809" max="12809" width="12.7109375" customWidth="1"/>
    <col min="12810" max="12810" width="13.7109375" customWidth="1"/>
    <col min="12811" max="12811" width="12.7109375" customWidth="1"/>
    <col min="12812" max="12812" width="11.5703125" bestFit="1" customWidth="1"/>
    <col min="13058" max="13058" width="7" customWidth="1"/>
    <col min="13059" max="13059" width="16.7109375" customWidth="1"/>
    <col min="13060" max="13060" width="10.7109375" customWidth="1"/>
    <col min="13061" max="13061" width="63.7109375" customWidth="1"/>
    <col min="13062" max="13062" width="10.7109375" customWidth="1"/>
    <col min="13063" max="13063" width="6.7109375" customWidth="1"/>
    <col min="13064" max="13064" width="14.7109375" customWidth="1"/>
    <col min="13065" max="13065" width="12.7109375" customWidth="1"/>
    <col min="13066" max="13066" width="13.7109375" customWidth="1"/>
    <col min="13067" max="13067" width="12.7109375" customWidth="1"/>
    <col min="13068" max="13068" width="11.5703125" bestFit="1" customWidth="1"/>
    <col min="13314" max="13314" width="7" customWidth="1"/>
    <col min="13315" max="13315" width="16.7109375" customWidth="1"/>
    <col min="13316" max="13316" width="10.7109375" customWidth="1"/>
    <col min="13317" max="13317" width="63.7109375" customWidth="1"/>
    <col min="13318" max="13318" width="10.7109375" customWidth="1"/>
    <col min="13319" max="13319" width="6.7109375" customWidth="1"/>
    <col min="13320" max="13320" width="14.7109375" customWidth="1"/>
    <col min="13321" max="13321" width="12.7109375" customWidth="1"/>
    <col min="13322" max="13322" width="13.7109375" customWidth="1"/>
    <col min="13323" max="13323" width="12.7109375" customWidth="1"/>
    <col min="13324" max="13324" width="11.5703125" bestFit="1" customWidth="1"/>
    <col min="13570" max="13570" width="7" customWidth="1"/>
    <col min="13571" max="13571" width="16.7109375" customWidth="1"/>
    <col min="13572" max="13572" width="10.7109375" customWidth="1"/>
    <col min="13573" max="13573" width="63.7109375" customWidth="1"/>
    <col min="13574" max="13574" width="10.7109375" customWidth="1"/>
    <col min="13575" max="13575" width="6.7109375" customWidth="1"/>
    <col min="13576" max="13576" width="14.7109375" customWidth="1"/>
    <col min="13577" max="13577" width="12.7109375" customWidth="1"/>
    <col min="13578" max="13578" width="13.7109375" customWidth="1"/>
    <col min="13579" max="13579" width="12.7109375" customWidth="1"/>
    <col min="13580" max="13580" width="11.5703125" bestFit="1" customWidth="1"/>
    <col min="13826" max="13826" width="7" customWidth="1"/>
    <col min="13827" max="13827" width="16.7109375" customWidth="1"/>
    <col min="13828" max="13828" width="10.7109375" customWidth="1"/>
    <col min="13829" max="13829" width="63.7109375" customWidth="1"/>
    <col min="13830" max="13830" width="10.7109375" customWidth="1"/>
    <col min="13831" max="13831" width="6.7109375" customWidth="1"/>
    <col min="13832" max="13832" width="14.7109375" customWidth="1"/>
    <col min="13833" max="13833" width="12.7109375" customWidth="1"/>
    <col min="13834" max="13834" width="13.7109375" customWidth="1"/>
    <col min="13835" max="13835" width="12.7109375" customWidth="1"/>
    <col min="13836" max="13836" width="11.5703125" bestFit="1" customWidth="1"/>
    <col min="14082" max="14082" width="7" customWidth="1"/>
    <col min="14083" max="14083" width="16.7109375" customWidth="1"/>
    <col min="14084" max="14084" width="10.7109375" customWidth="1"/>
    <col min="14085" max="14085" width="63.7109375" customWidth="1"/>
    <col min="14086" max="14086" width="10.7109375" customWidth="1"/>
    <col min="14087" max="14087" width="6.7109375" customWidth="1"/>
    <col min="14088" max="14088" width="14.7109375" customWidth="1"/>
    <col min="14089" max="14089" width="12.7109375" customWidth="1"/>
    <col min="14090" max="14090" width="13.7109375" customWidth="1"/>
    <col min="14091" max="14091" width="12.7109375" customWidth="1"/>
    <col min="14092" max="14092" width="11.5703125" bestFit="1" customWidth="1"/>
    <col min="14338" max="14338" width="7" customWidth="1"/>
    <col min="14339" max="14339" width="16.7109375" customWidth="1"/>
    <col min="14340" max="14340" width="10.7109375" customWidth="1"/>
    <col min="14341" max="14341" width="63.7109375" customWidth="1"/>
    <col min="14342" max="14342" width="10.7109375" customWidth="1"/>
    <col min="14343" max="14343" width="6.7109375" customWidth="1"/>
    <col min="14344" max="14344" width="14.7109375" customWidth="1"/>
    <col min="14345" max="14345" width="12.7109375" customWidth="1"/>
    <col min="14346" max="14346" width="13.7109375" customWidth="1"/>
    <col min="14347" max="14347" width="12.7109375" customWidth="1"/>
    <col min="14348" max="14348" width="11.5703125" bestFit="1" customWidth="1"/>
    <col min="14594" max="14594" width="7" customWidth="1"/>
    <col min="14595" max="14595" width="16.7109375" customWidth="1"/>
    <col min="14596" max="14596" width="10.7109375" customWidth="1"/>
    <col min="14597" max="14597" width="63.7109375" customWidth="1"/>
    <col min="14598" max="14598" width="10.7109375" customWidth="1"/>
    <col min="14599" max="14599" width="6.7109375" customWidth="1"/>
    <col min="14600" max="14600" width="14.7109375" customWidth="1"/>
    <col min="14601" max="14601" width="12.7109375" customWidth="1"/>
    <col min="14602" max="14602" width="13.7109375" customWidth="1"/>
    <col min="14603" max="14603" width="12.7109375" customWidth="1"/>
    <col min="14604" max="14604" width="11.5703125" bestFit="1" customWidth="1"/>
    <col min="14850" max="14850" width="7" customWidth="1"/>
    <col min="14851" max="14851" width="16.7109375" customWidth="1"/>
    <col min="14852" max="14852" width="10.7109375" customWidth="1"/>
    <col min="14853" max="14853" width="63.7109375" customWidth="1"/>
    <col min="14854" max="14854" width="10.7109375" customWidth="1"/>
    <col min="14855" max="14855" width="6.7109375" customWidth="1"/>
    <col min="14856" max="14856" width="14.7109375" customWidth="1"/>
    <col min="14857" max="14857" width="12.7109375" customWidth="1"/>
    <col min="14858" max="14858" width="13.7109375" customWidth="1"/>
    <col min="14859" max="14859" width="12.7109375" customWidth="1"/>
    <col min="14860" max="14860" width="11.5703125" bestFit="1" customWidth="1"/>
    <col min="15106" max="15106" width="7" customWidth="1"/>
    <col min="15107" max="15107" width="16.7109375" customWidth="1"/>
    <col min="15108" max="15108" width="10.7109375" customWidth="1"/>
    <col min="15109" max="15109" width="63.7109375" customWidth="1"/>
    <col min="15110" max="15110" width="10.7109375" customWidth="1"/>
    <col min="15111" max="15111" width="6.7109375" customWidth="1"/>
    <col min="15112" max="15112" width="14.7109375" customWidth="1"/>
    <col min="15113" max="15113" width="12.7109375" customWidth="1"/>
    <col min="15114" max="15114" width="13.7109375" customWidth="1"/>
    <col min="15115" max="15115" width="12.7109375" customWidth="1"/>
    <col min="15116" max="15116" width="11.5703125" bestFit="1" customWidth="1"/>
    <col min="15362" max="15362" width="7" customWidth="1"/>
    <col min="15363" max="15363" width="16.7109375" customWidth="1"/>
    <col min="15364" max="15364" width="10.7109375" customWidth="1"/>
    <col min="15365" max="15365" width="63.7109375" customWidth="1"/>
    <col min="15366" max="15366" width="10.7109375" customWidth="1"/>
    <col min="15367" max="15367" width="6.7109375" customWidth="1"/>
    <col min="15368" max="15368" width="14.7109375" customWidth="1"/>
    <col min="15369" max="15369" width="12.7109375" customWidth="1"/>
    <col min="15370" max="15370" width="13.7109375" customWidth="1"/>
    <col min="15371" max="15371" width="12.7109375" customWidth="1"/>
    <col min="15372" max="15372" width="11.5703125" bestFit="1" customWidth="1"/>
    <col min="15618" max="15618" width="7" customWidth="1"/>
    <col min="15619" max="15619" width="16.7109375" customWidth="1"/>
    <col min="15620" max="15620" width="10.7109375" customWidth="1"/>
    <col min="15621" max="15621" width="63.7109375" customWidth="1"/>
    <col min="15622" max="15622" width="10.7109375" customWidth="1"/>
    <col min="15623" max="15623" width="6.7109375" customWidth="1"/>
    <col min="15624" max="15624" width="14.7109375" customWidth="1"/>
    <col min="15625" max="15625" width="12.7109375" customWidth="1"/>
    <col min="15626" max="15626" width="13.7109375" customWidth="1"/>
    <col min="15627" max="15627" width="12.7109375" customWidth="1"/>
    <col min="15628" max="15628" width="11.5703125" bestFit="1" customWidth="1"/>
    <col min="15874" max="15874" width="7" customWidth="1"/>
    <col min="15875" max="15875" width="16.7109375" customWidth="1"/>
    <col min="15876" max="15876" width="10.7109375" customWidth="1"/>
    <col min="15877" max="15877" width="63.7109375" customWidth="1"/>
    <col min="15878" max="15878" width="10.7109375" customWidth="1"/>
    <col min="15879" max="15879" width="6.7109375" customWidth="1"/>
    <col min="15880" max="15880" width="14.7109375" customWidth="1"/>
    <col min="15881" max="15881" width="12.7109375" customWidth="1"/>
    <col min="15882" max="15882" width="13.7109375" customWidth="1"/>
    <col min="15883" max="15883" width="12.7109375" customWidth="1"/>
    <col min="15884" max="15884" width="11.5703125" bestFit="1" customWidth="1"/>
    <col min="16130" max="16130" width="7" customWidth="1"/>
    <col min="16131" max="16131" width="16.7109375" customWidth="1"/>
    <col min="16132" max="16132" width="10.7109375" customWidth="1"/>
    <col min="16133" max="16133" width="63.7109375" customWidth="1"/>
    <col min="16134" max="16134" width="10.7109375" customWidth="1"/>
    <col min="16135" max="16135" width="6.7109375" customWidth="1"/>
    <col min="16136" max="16136" width="14.7109375" customWidth="1"/>
    <col min="16137" max="16137" width="12.7109375" customWidth="1"/>
    <col min="16138" max="16138" width="13.7109375" customWidth="1"/>
    <col min="16139" max="16139" width="12.7109375" customWidth="1"/>
    <col min="16140" max="16140" width="11.5703125" bestFit="1" customWidth="1"/>
  </cols>
  <sheetData>
    <row r="1" spans="1:13" ht="42.75" customHeight="1">
      <c r="B1" s="277" t="s">
        <v>30</v>
      </c>
      <c r="C1" s="277"/>
      <c r="D1" s="277"/>
      <c r="E1" s="277"/>
      <c r="F1" s="277"/>
      <c r="G1" s="277"/>
      <c r="H1" s="277"/>
      <c r="I1" s="277"/>
      <c r="J1" s="277"/>
      <c r="K1" s="4"/>
    </row>
    <row r="2" spans="1:13" s="1" customFormat="1" ht="16.5">
      <c r="A2"/>
      <c r="B2" s="120" t="s">
        <v>50</v>
      </c>
      <c r="C2" s="3"/>
      <c r="D2" s="4"/>
      <c r="E2" s="6"/>
      <c r="F2" s="6"/>
      <c r="G2" s="83"/>
      <c r="H2" s="11"/>
      <c r="I2" s="7"/>
      <c r="J2" s="8"/>
      <c r="K2" s="4"/>
    </row>
    <row r="3" spans="1:13" s="1" customFormat="1" ht="16.5">
      <c r="A3"/>
      <c r="B3" s="3" t="s">
        <v>51</v>
      </c>
      <c r="C3" s="3"/>
      <c r="D3" s="4"/>
      <c r="E3" s="6"/>
      <c r="F3" s="6"/>
      <c r="G3" s="83"/>
      <c r="H3" s="11"/>
      <c r="I3" s="10"/>
      <c r="J3" s="9"/>
      <c r="K3" s="4"/>
    </row>
    <row r="4" spans="1:13" s="1" customFormat="1" ht="16.5" customHeight="1">
      <c r="A4"/>
      <c r="B4" s="121" t="s">
        <v>189</v>
      </c>
      <c r="C4" s="121"/>
      <c r="D4" s="121"/>
      <c r="E4" s="121"/>
      <c r="F4" s="6"/>
      <c r="G4" s="83"/>
      <c r="H4" s="11"/>
      <c r="I4" s="10"/>
      <c r="J4" s="9"/>
      <c r="K4" s="4"/>
    </row>
    <row r="5" spans="1:13" s="1" customFormat="1" ht="16.5">
      <c r="A5"/>
      <c r="B5" s="3" t="s">
        <v>206</v>
      </c>
      <c r="C5" s="3"/>
      <c r="D5" s="4"/>
      <c r="E5" s="6"/>
      <c r="F5" s="6"/>
      <c r="G5" s="83"/>
      <c r="H5" s="11"/>
      <c r="I5" s="7"/>
      <c r="J5" s="9"/>
      <c r="K5" s="4"/>
    </row>
    <row r="6" spans="1:13" s="1" customFormat="1" ht="17.25" thickBot="1">
      <c r="A6"/>
      <c r="B6" s="3" t="s">
        <v>204</v>
      </c>
      <c r="C6" s="3"/>
      <c r="D6" s="4"/>
      <c r="E6" s="5"/>
      <c r="F6" s="6"/>
      <c r="G6" s="83"/>
      <c r="H6" s="11"/>
      <c r="I6" s="7" t="s">
        <v>226</v>
      </c>
      <c r="J6" s="9"/>
      <c r="K6" s="4"/>
    </row>
    <row r="7" spans="1:13" s="1" customFormat="1" ht="16.5">
      <c r="A7"/>
      <c r="B7" s="12" t="s">
        <v>1</v>
      </c>
      <c r="C7" s="13" t="s">
        <v>2</v>
      </c>
      <c r="D7" s="14" t="s">
        <v>3</v>
      </c>
      <c r="E7" s="15" t="s">
        <v>4</v>
      </c>
      <c r="F7" s="16" t="s">
        <v>5</v>
      </c>
      <c r="G7" s="84" t="s">
        <v>6</v>
      </c>
      <c r="H7" s="85" t="s">
        <v>7</v>
      </c>
      <c r="I7" s="17" t="s">
        <v>8</v>
      </c>
      <c r="J7" s="18" t="s">
        <v>9</v>
      </c>
      <c r="K7" s="4"/>
      <c r="M7"/>
    </row>
    <row r="8" spans="1:13" s="1" customFormat="1" ht="17.25" thickBot="1">
      <c r="A8"/>
      <c r="B8" s="19"/>
      <c r="C8" s="20" t="s">
        <v>10</v>
      </c>
      <c r="D8" s="21" t="s">
        <v>10</v>
      </c>
      <c r="E8" s="22"/>
      <c r="F8" s="23" t="s">
        <v>0</v>
      </c>
      <c r="G8" s="86" t="s">
        <v>0</v>
      </c>
      <c r="H8" s="87" t="s">
        <v>11</v>
      </c>
      <c r="I8" s="24" t="s">
        <v>11</v>
      </c>
      <c r="J8" s="25" t="s">
        <v>12</v>
      </c>
      <c r="K8" s="4"/>
      <c r="M8"/>
    </row>
    <row r="9" spans="1:13" s="1" customFormat="1" ht="17.25" thickBot="1">
      <c r="A9"/>
      <c r="B9" s="88">
        <v>1</v>
      </c>
      <c r="C9" s="89"/>
      <c r="D9" s="90"/>
      <c r="E9" s="91" t="s">
        <v>167</v>
      </c>
      <c r="F9" s="72"/>
      <c r="G9" s="92"/>
      <c r="H9" s="225"/>
      <c r="I9" s="26"/>
      <c r="J9" s="43"/>
      <c r="L9"/>
      <c r="M9"/>
    </row>
    <row r="10" spans="1:13" s="1" customFormat="1" ht="15">
      <c r="A10"/>
      <c r="B10" s="226" t="s">
        <v>13</v>
      </c>
      <c r="C10" s="227" t="s">
        <v>190</v>
      </c>
      <c r="D10" s="228">
        <v>0.57999999999999996</v>
      </c>
      <c r="E10" s="229" t="s">
        <v>168</v>
      </c>
      <c r="F10" s="7">
        <v>198.55</v>
      </c>
      <c r="G10" s="32" t="s">
        <v>15</v>
      </c>
      <c r="H10" s="7">
        <f>D10*1.2054</f>
        <v>0.7</v>
      </c>
      <c r="I10" s="7">
        <f>SUM(F10*H10)</f>
        <v>138.99</v>
      </c>
      <c r="J10" s="44"/>
      <c r="L10"/>
      <c r="M10"/>
    </row>
    <row r="11" spans="1:13" s="1" customFormat="1" ht="15">
      <c r="A11"/>
      <c r="B11" s="226" t="s">
        <v>184</v>
      </c>
      <c r="C11" s="227" t="s">
        <v>169</v>
      </c>
      <c r="D11" s="228">
        <v>221.5</v>
      </c>
      <c r="E11" s="229" t="s">
        <v>170</v>
      </c>
      <c r="F11" s="7">
        <v>0.38</v>
      </c>
      <c r="G11" s="32" t="s">
        <v>18</v>
      </c>
      <c r="H11" s="7">
        <f t="shared" ref="H11:H12" si="0">D11*1.2054</f>
        <v>267</v>
      </c>
      <c r="I11" s="7">
        <f>SUM(F11*H11)</f>
        <v>101.46</v>
      </c>
      <c r="J11" s="44"/>
      <c r="L11"/>
      <c r="M11"/>
    </row>
    <row r="12" spans="1:13" s="1" customFormat="1" ht="15">
      <c r="A12"/>
      <c r="B12" s="226" t="s">
        <v>208</v>
      </c>
      <c r="C12" s="227" t="s">
        <v>217</v>
      </c>
      <c r="D12" s="228">
        <v>22.82</v>
      </c>
      <c r="E12" s="229" t="s">
        <v>218</v>
      </c>
      <c r="F12" s="7">
        <v>0</v>
      </c>
      <c r="G12" s="32" t="s">
        <v>15</v>
      </c>
      <c r="H12" s="7">
        <f t="shared" si="0"/>
        <v>27.51</v>
      </c>
      <c r="I12" s="7">
        <f>SUM(F12*H12)</f>
        <v>0</v>
      </c>
      <c r="J12" s="44"/>
      <c r="L12"/>
      <c r="M12"/>
    </row>
    <row r="13" spans="1:13" s="1" customFormat="1" ht="17.25" thickBot="1">
      <c r="A13"/>
      <c r="B13" s="35"/>
      <c r="C13" s="36"/>
      <c r="D13" s="230"/>
      <c r="E13" s="38" t="s">
        <v>16</v>
      </c>
      <c r="F13" s="41"/>
      <c r="G13" s="39"/>
      <c r="H13" s="231"/>
      <c r="I13" s="41"/>
      <c r="J13" s="42">
        <f>SUM(I10:I12)</f>
        <v>240.45</v>
      </c>
      <c r="L13"/>
      <c r="M13"/>
    </row>
    <row r="14" spans="1:13" s="1" customFormat="1" ht="17.25" thickBot="1">
      <c r="A14"/>
      <c r="B14" s="88">
        <v>2</v>
      </c>
      <c r="C14" s="89"/>
      <c r="D14" s="90"/>
      <c r="E14" s="91" t="s">
        <v>171</v>
      </c>
      <c r="F14" s="72"/>
      <c r="G14" s="92"/>
      <c r="H14" s="225"/>
      <c r="I14" s="26"/>
      <c r="J14" s="43"/>
      <c r="L14"/>
      <c r="M14"/>
    </row>
    <row r="15" spans="1:13" s="1" customFormat="1" ht="15">
      <c r="A15"/>
      <c r="B15" s="226" t="s">
        <v>17</v>
      </c>
      <c r="C15" s="227" t="s">
        <v>252</v>
      </c>
      <c r="D15" s="228">
        <v>1.35</v>
      </c>
      <c r="E15" s="229" t="s">
        <v>253</v>
      </c>
      <c r="F15" s="7">
        <v>198.55</v>
      </c>
      <c r="G15" s="32" t="s">
        <v>15</v>
      </c>
      <c r="H15" s="7">
        <f>D15*1.2054</f>
        <v>1.63</v>
      </c>
      <c r="I15" s="7">
        <f>SUM(F15*H15)</f>
        <v>323.64</v>
      </c>
      <c r="J15" s="44"/>
      <c r="L15"/>
      <c r="M15"/>
    </row>
    <row r="16" spans="1:13" s="1" customFormat="1" ht="17.25" thickBot="1">
      <c r="A16"/>
      <c r="B16" s="35"/>
      <c r="C16" s="36"/>
      <c r="D16" s="230"/>
      <c r="E16" s="38" t="s">
        <v>16</v>
      </c>
      <c r="F16" s="41"/>
      <c r="G16" s="39"/>
      <c r="H16" s="231"/>
      <c r="I16" s="41"/>
      <c r="J16" s="42">
        <f>SUM(I15:I15)</f>
        <v>323.64</v>
      </c>
      <c r="L16"/>
      <c r="M16"/>
    </row>
    <row r="17" spans="1:13" s="1" customFormat="1" ht="17.25" thickBot="1">
      <c r="A17"/>
      <c r="B17" s="88">
        <v>3</v>
      </c>
      <c r="C17" s="89"/>
      <c r="D17" s="90"/>
      <c r="E17" s="91" t="s">
        <v>172</v>
      </c>
      <c r="F17" s="72"/>
      <c r="G17" s="92"/>
      <c r="H17" s="225"/>
      <c r="I17" s="26"/>
      <c r="J17" s="43"/>
      <c r="L17"/>
      <c r="M17"/>
    </row>
    <row r="18" spans="1:13" s="1" customFormat="1" ht="15">
      <c r="A18"/>
      <c r="B18" s="226" t="s">
        <v>19</v>
      </c>
      <c r="C18" s="227" t="s">
        <v>227</v>
      </c>
      <c r="D18" s="228">
        <v>0.35</v>
      </c>
      <c r="E18" s="229" t="s">
        <v>173</v>
      </c>
      <c r="F18" s="7">
        <v>198.55</v>
      </c>
      <c r="G18" s="32" t="s">
        <v>15</v>
      </c>
      <c r="H18" s="7">
        <f>D18*1.2054</f>
        <v>0.42</v>
      </c>
      <c r="I18" s="7">
        <f>SUM(F18*H18)</f>
        <v>83.39</v>
      </c>
      <c r="J18" s="44"/>
      <c r="L18"/>
      <c r="M18"/>
    </row>
    <row r="19" spans="1:13" s="1" customFormat="1" ht="17.25" thickBot="1">
      <c r="A19"/>
      <c r="B19" s="35"/>
      <c r="C19" s="36"/>
      <c r="D19" s="230"/>
      <c r="E19" s="38" t="s">
        <v>16</v>
      </c>
      <c r="F19" s="41"/>
      <c r="G19" s="39"/>
      <c r="H19" s="231"/>
      <c r="I19" s="41"/>
      <c r="J19" s="42">
        <f>SUM(I18:I18)</f>
        <v>83.39</v>
      </c>
      <c r="L19"/>
      <c r="M19"/>
    </row>
    <row r="20" spans="1:13" s="1" customFormat="1" ht="17.25" thickBot="1">
      <c r="A20"/>
      <c r="B20" s="88">
        <v>4</v>
      </c>
      <c r="C20" s="89"/>
      <c r="D20" s="90"/>
      <c r="E20" s="91" t="s">
        <v>187</v>
      </c>
      <c r="F20" s="72"/>
      <c r="G20" s="92"/>
      <c r="H20" s="225"/>
      <c r="I20" s="26"/>
      <c r="J20" s="43"/>
      <c r="L20"/>
      <c r="M20"/>
    </row>
    <row r="21" spans="1:13" s="1" customFormat="1" ht="30">
      <c r="A21"/>
      <c r="B21" s="255" t="s">
        <v>20</v>
      </c>
      <c r="C21" s="129" t="s">
        <v>243</v>
      </c>
      <c r="D21" s="130">
        <v>12.74</v>
      </c>
      <c r="E21" s="239" t="s">
        <v>244</v>
      </c>
      <c r="F21" s="132">
        <v>18.329999999999998</v>
      </c>
      <c r="G21" s="133" t="s">
        <v>15</v>
      </c>
      <c r="H21" s="132">
        <f>D21*1.2054</f>
        <v>15.36</v>
      </c>
      <c r="I21" s="132">
        <f>SUM(F21*H21)</f>
        <v>281.55</v>
      </c>
      <c r="J21" s="44"/>
      <c r="L21"/>
      <c r="M21"/>
    </row>
    <row r="22" spans="1:13" s="1" customFormat="1" ht="17.25" thickBot="1">
      <c r="A22"/>
      <c r="B22" s="35"/>
      <c r="C22" s="36"/>
      <c r="D22" s="230"/>
      <c r="E22" s="38" t="s">
        <v>16</v>
      </c>
      <c r="F22" s="41"/>
      <c r="G22" s="39"/>
      <c r="H22" s="231"/>
      <c r="I22" s="41"/>
      <c r="J22" s="42">
        <f>SUM(I21:I21)</f>
        <v>281.55</v>
      </c>
      <c r="L22"/>
      <c r="M22"/>
    </row>
    <row r="23" spans="1:13" ht="17.25" thickBot="1">
      <c r="A23" s="2"/>
      <c r="B23" s="88">
        <v>5</v>
      </c>
      <c r="C23" s="89"/>
      <c r="D23" s="90"/>
      <c r="E23" s="91" t="s">
        <v>153</v>
      </c>
      <c r="F23" s="72"/>
      <c r="G23" s="92"/>
      <c r="H23" s="225"/>
      <c r="I23" s="26"/>
      <c r="J23" s="43"/>
      <c r="L23" s="53"/>
    </row>
    <row r="24" spans="1:13" ht="16.5">
      <c r="B24" s="232"/>
      <c r="C24" s="233"/>
      <c r="D24" s="234"/>
      <c r="E24" s="235" t="s">
        <v>174</v>
      </c>
      <c r="F24" s="7"/>
      <c r="G24" s="32"/>
      <c r="H24" s="7"/>
      <c r="I24" s="7"/>
      <c r="J24" s="44"/>
      <c r="L24"/>
    </row>
    <row r="25" spans="1:13" ht="45">
      <c r="B25" s="238" t="s">
        <v>48</v>
      </c>
      <c r="C25" s="139" t="s">
        <v>175</v>
      </c>
      <c r="D25" s="137">
        <v>60.83</v>
      </c>
      <c r="E25" s="239" t="s">
        <v>176</v>
      </c>
      <c r="F25" s="132">
        <v>137.87</v>
      </c>
      <c r="G25" s="133" t="s">
        <v>15</v>
      </c>
      <c r="H25" s="132">
        <f>D25*1.2054</f>
        <v>73.319999999999993</v>
      </c>
      <c r="I25" s="132">
        <f>SUM(F25*H25)</f>
        <v>10108.629999999999</v>
      </c>
      <c r="J25" s="44"/>
      <c r="L25"/>
    </row>
    <row r="26" spans="1:13" ht="45">
      <c r="B26" s="238" t="s">
        <v>49</v>
      </c>
      <c r="C26" s="129" t="s">
        <v>241</v>
      </c>
      <c r="D26" s="137">
        <v>80.760000000000005</v>
      </c>
      <c r="E26" s="239" t="s">
        <v>242</v>
      </c>
      <c r="F26" s="132">
        <v>35.9</v>
      </c>
      <c r="G26" s="133" t="s">
        <v>15</v>
      </c>
      <c r="H26" s="132">
        <f t="shared" ref="H26:H27" si="1">D26*1.2054</f>
        <v>97.35</v>
      </c>
      <c r="I26" s="132">
        <f t="shared" ref="I26:I27" si="2">SUM(F26*H26)</f>
        <v>3494.87</v>
      </c>
      <c r="J26" s="44"/>
      <c r="L26"/>
    </row>
    <row r="27" spans="1:13" ht="45">
      <c r="B27" s="135" t="s">
        <v>135</v>
      </c>
      <c r="C27" s="129" t="s">
        <v>241</v>
      </c>
      <c r="D27" s="137">
        <v>80.760000000000005</v>
      </c>
      <c r="E27" s="239" t="s">
        <v>242</v>
      </c>
      <c r="F27" s="132">
        <v>5.5</v>
      </c>
      <c r="G27" s="133" t="s">
        <v>15</v>
      </c>
      <c r="H27" s="132">
        <f t="shared" si="1"/>
        <v>97.35</v>
      </c>
      <c r="I27" s="132">
        <f t="shared" si="2"/>
        <v>535.42999999999995</v>
      </c>
      <c r="J27" s="44" t="s">
        <v>0</v>
      </c>
      <c r="L27"/>
    </row>
    <row r="28" spans="1:13" ht="17.25" thickBot="1">
      <c r="B28" s="240"/>
      <c r="C28" s="241" t="s">
        <v>0</v>
      </c>
      <c r="D28" s="230"/>
      <c r="E28" s="38" t="s">
        <v>16</v>
      </c>
      <c r="F28" s="41"/>
      <c r="G28" s="39"/>
      <c r="H28" s="242"/>
      <c r="I28" s="41"/>
      <c r="J28" s="42">
        <f>SUM(I24:I28)</f>
        <v>14138.93</v>
      </c>
      <c r="L28" s="237"/>
    </row>
    <row r="29" spans="1:13" ht="17.25" thickBot="1">
      <c r="B29" s="88">
        <v>6</v>
      </c>
      <c r="C29" s="89"/>
      <c r="D29" s="90"/>
      <c r="E29" s="91" t="s">
        <v>177</v>
      </c>
      <c r="F29" s="72"/>
      <c r="G29" s="92"/>
      <c r="H29" s="225"/>
      <c r="I29" s="26"/>
      <c r="J29" s="43"/>
      <c r="L29"/>
      <c r="M29" s="53"/>
    </row>
    <row r="30" spans="1:13" ht="15">
      <c r="B30" s="29" t="s">
        <v>33</v>
      </c>
      <c r="C30" s="30" t="s">
        <v>254</v>
      </c>
      <c r="D30" s="50">
        <v>315.94</v>
      </c>
      <c r="E30" s="31" t="s">
        <v>178</v>
      </c>
      <c r="F30" s="7">
        <v>0</v>
      </c>
      <c r="G30" s="32" t="s">
        <v>18</v>
      </c>
      <c r="H30" s="7">
        <f>D30*1.2054</f>
        <v>380.83</v>
      </c>
      <c r="I30" s="7">
        <f>SUM(F30*H30)</f>
        <v>0</v>
      </c>
      <c r="J30" s="44"/>
      <c r="L30" s="243"/>
    </row>
    <row r="31" spans="1:13" ht="15">
      <c r="B31" s="244" t="s">
        <v>46</v>
      </c>
      <c r="C31" s="245" t="s">
        <v>179</v>
      </c>
      <c r="D31" s="246">
        <v>26.51</v>
      </c>
      <c r="E31" s="247" t="s">
        <v>180</v>
      </c>
      <c r="F31" s="7">
        <v>0</v>
      </c>
      <c r="G31" s="248" t="s">
        <v>15</v>
      </c>
      <c r="H31" s="7">
        <f t="shared" ref="H31:H32" si="3">D31*1.2054</f>
        <v>31.96</v>
      </c>
      <c r="I31" s="249">
        <f>SUM(F31*H31)</f>
        <v>0</v>
      </c>
      <c r="J31" s="44"/>
      <c r="K31" s="236"/>
      <c r="L31" s="53"/>
    </row>
    <row r="32" spans="1:13" ht="30">
      <c r="B32" s="250" t="s">
        <v>144</v>
      </c>
      <c r="C32" s="251" t="s">
        <v>181</v>
      </c>
      <c r="D32" s="252">
        <v>10.73</v>
      </c>
      <c r="E32" s="239" t="s">
        <v>182</v>
      </c>
      <c r="F32" s="132">
        <v>0</v>
      </c>
      <c r="G32" s="253" t="s">
        <v>183</v>
      </c>
      <c r="H32" s="132">
        <f t="shared" si="3"/>
        <v>12.93</v>
      </c>
      <c r="I32" s="254">
        <f>SUM(F32*H32)</f>
        <v>0</v>
      </c>
      <c r="J32" s="44"/>
      <c r="K32" s="236"/>
      <c r="L32" s="53"/>
    </row>
    <row r="33" spans="1:13" ht="17.25" thickBot="1">
      <c r="B33" s="35"/>
      <c r="C33" s="36"/>
      <c r="D33" s="230"/>
      <c r="E33" s="38" t="s">
        <v>16</v>
      </c>
      <c r="F33" s="41"/>
      <c r="G33" s="39"/>
      <c r="H33" s="231"/>
      <c r="I33" s="41"/>
      <c r="J33" s="42">
        <f>SUM(I30:I32)</f>
        <v>0</v>
      </c>
      <c r="L33" s="53"/>
    </row>
    <row r="34" spans="1:13" ht="17.25" thickBot="1">
      <c r="B34" s="88">
        <v>7</v>
      </c>
      <c r="C34" s="89"/>
      <c r="D34" s="90"/>
      <c r="E34" s="91" t="s">
        <v>185</v>
      </c>
      <c r="F34" s="72"/>
      <c r="G34" s="92"/>
      <c r="H34" s="225"/>
      <c r="I34" s="26"/>
      <c r="J34" s="43"/>
      <c r="L34"/>
      <c r="M34" s="53"/>
    </row>
    <row r="35" spans="1:13" ht="45">
      <c r="B35" s="135" t="s">
        <v>34</v>
      </c>
      <c r="C35" s="221" t="s">
        <v>188</v>
      </c>
      <c r="D35" s="137">
        <v>34.61</v>
      </c>
      <c r="E35" s="138" t="s">
        <v>255</v>
      </c>
      <c r="F35" s="132">
        <v>108.5</v>
      </c>
      <c r="G35" s="133" t="s">
        <v>186</v>
      </c>
      <c r="H35" s="132">
        <f>D35*1.2054</f>
        <v>41.72</v>
      </c>
      <c r="I35" s="132">
        <f>SUM(F35*H35)</f>
        <v>4526.62</v>
      </c>
      <c r="J35" s="44"/>
      <c r="L35" s="243"/>
    </row>
    <row r="36" spans="1:13" ht="17.25" thickBot="1">
      <c r="B36" s="35"/>
      <c r="C36" s="36"/>
      <c r="D36" s="230"/>
      <c r="E36" s="38" t="s">
        <v>16</v>
      </c>
      <c r="F36" s="41"/>
      <c r="G36" s="39"/>
      <c r="H36" s="231"/>
      <c r="I36" s="41"/>
      <c r="J36" s="42">
        <f>SUM(I35:I35)</f>
        <v>4526.62</v>
      </c>
      <c r="L36" s="53"/>
    </row>
    <row r="37" spans="1:13" ht="17.25" thickBot="1">
      <c r="B37" s="88">
        <v>8</v>
      </c>
      <c r="C37" s="89"/>
      <c r="D37" s="90"/>
      <c r="E37" s="91" t="s">
        <v>215</v>
      </c>
      <c r="F37" s="72"/>
      <c r="G37" s="92"/>
      <c r="H37" s="225"/>
      <c r="I37" s="26"/>
      <c r="J37" s="43"/>
      <c r="L37"/>
      <c r="M37" s="53"/>
    </row>
    <row r="38" spans="1:13" s="1" customFormat="1" ht="15">
      <c r="A38"/>
      <c r="B38" s="264" t="s">
        <v>191</v>
      </c>
      <c r="C38" s="276" t="s">
        <v>254</v>
      </c>
      <c r="D38" s="50">
        <v>315.94</v>
      </c>
      <c r="E38" s="31" t="s">
        <v>178</v>
      </c>
      <c r="F38" s="7">
        <v>0</v>
      </c>
      <c r="G38" s="32" t="s">
        <v>18</v>
      </c>
      <c r="H38" s="132">
        <f>D38*1.2054</f>
        <v>380.83</v>
      </c>
      <c r="I38" s="132">
        <f>SUM(F38*H38)</f>
        <v>0</v>
      </c>
      <c r="J38" s="44"/>
    </row>
    <row r="39" spans="1:13" s="1" customFormat="1" ht="30">
      <c r="A39"/>
      <c r="B39" s="265" t="s">
        <v>192</v>
      </c>
      <c r="C39" s="139" t="s">
        <v>219</v>
      </c>
      <c r="D39" s="137">
        <v>7.37</v>
      </c>
      <c r="E39" s="138" t="s">
        <v>220</v>
      </c>
      <c r="F39" s="132">
        <v>0</v>
      </c>
      <c r="G39" s="133" t="s">
        <v>183</v>
      </c>
      <c r="H39" s="132">
        <f>D39*1.2054</f>
        <v>8.8800000000000008</v>
      </c>
      <c r="I39" s="132">
        <f>SUM(F39*H39)</f>
        <v>0</v>
      </c>
      <c r="J39" s="44"/>
    </row>
    <row r="40" spans="1:13" s="1" customFormat="1" ht="15">
      <c r="A40"/>
      <c r="B40" s="264" t="s">
        <v>209</v>
      </c>
      <c r="C40" s="139" t="s">
        <v>221</v>
      </c>
      <c r="D40" s="137">
        <v>26.51</v>
      </c>
      <c r="E40" s="138" t="s">
        <v>222</v>
      </c>
      <c r="F40" s="132">
        <v>0</v>
      </c>
      <c r="G40" s="133" t="s">
        <v>15</v>
      </c>
      <c r="H40" s="132">
        <f>D40*1.2054</f>
        <v>31.96</v>
      </c>
      <c r="I40" s="132">
        <f>SUM(F40*H40)</f>
        <v>0</v>
      </c>
      <c r="J40" s="44"/>
    </row>
    <row r="41" spans="1:13" ht="17.25" thickBot="1">
      <c r="B41" s="35"/>
      <c r="C41" s="36"/>
      <c r="D41" s="230"/>
      <c r="E41" s="38" t="s">
        <v>16</v>
      </c>
      <c r="F41" s="41"/>
      <c r="G41" s="39"/>
      <c r="H41" s="231"/>
      <c r="I41" s="41"/>
      <c r="J41" s="42">
        <f>SUM(I38:I40)</f>
        <v>0</v>
      </c>
      <c r="L41" s="53"/>
    </row>
    <row r="42" spans="1:13" ht="17.25" thickBot="1">
      <c r="A42" s="2"/>
      <c r="B42" s="88">
        <v>9</v>
      </c>
      <c r="C42" s="89"/>
      <c r="D42" s="90"/>
      <c r="E42" s="91" t="s">
        <v>210</v>
      </c>
      <c r="F42" s="257"/>
      <c r="G42" s="258"/>
      <c r="H42" s="259"/>
      <c r="I42" s="26"/>
      <c r="J42" s="43"/>
      <c r="L42" s="53"/>
    </row>
    <row r="43" spans="1:13" ht="16.5">
      <c r="B43" s="232"/>
      <c r="C43" s="233"/>
      <c r="D43" s="234"/>
      <c r="E43" s="235" t="s">
        <v>211</v>
      </c>
      <c r="F43" s="132"/>
      <c r="G43" s="133"/>
      <c r="H43" s="132"/>
      <c r="I43" s="7"/>
      <c r="J43" s="44"/>
      <c r="L43" s="53"/>
    </row>
    <row r="44" spans="1:13" ht="15">
      <c r="B44" s="238" t="s">
        <v>193</v>
      </c>
      <c r="C44" s="139" t="s">
        <v>212</v>
      </c>
      <c r="D44" s="137">
        <v>34.61</v>
      </c>
      <c r="E44" s="239" t="s">
        <v>213</v>
      </c>
      <c r="F44" s="132">
        <v>0</v>
      </c>
      <c r="G44" s="133" t="s">
        <v>15</v>
      </c>
      <c r="H44" s="132">
        <f>D44*1.2054</f>
        <v>41.72</v>
      </c>
      <c r="I44" s="132">
        <f>SUM(F44*H44)</f>
        <v>0</v>
      </c>
      <c r="J44" s="44"/>
      <c r="L44" s="53"/>
    </row>
    <row r="45" spans="1:13" ht="17.25" thickBot="1">
      <c r="B45" s="240"/>
      <c r="C45" s="260" t="s">
        <v>0</v>
      </c>
      <c r="D45" s="230"/>
      <c r="E45" s="38" t="s">
        <v>16</v>
      </c>
      <c r="F45" s="261"/>
      <c r="G45" s="262"/>
      <c r="H45" s="263"/>
      <c r="I45" s="41"/>
      <c r="J45" s="42">
        <f>SUM(I43:I44)</f>
        <v>0</v>
      </c>
      <c r="L45" s="53"/>
    </row>
    <row r="46" spans="1:13" ht="17.25" thickBot="1">
      <c r="B46" s="54"/>
      <c r="C46" s="77"/>
      <c r="D46" s="40"/>
      <c r="E46" s="38"/>
      <c r="F46" s="136"/>
      <c r="G46" s="39"/>
      <c r="H46" s="40"/>
      <c r="I46" s="41"/>
      <c r="J46" s="103"/>
    </row>
    <row r="47" spans="1:13" ht="18" thickBot="1">
      <c r="B47" s="104"/>
      <c r="C47" s="105"/>
      <c r="D47" s="106"/>
      <c r="E47" s="107" t="s">
        <v>22</v>
      </c>
      <c r="F47" s="108"/>
      <c r="G47" s="109"/>
      <c r="H47" s="110"/>
      <c r="I47" s="111"/>
      <c r="J47" s="112">
        <f>SUM(I9:I44)</f>
        <v>19594.580000000002</v>
      </c>
    </row>
    <row r="48" spans="1:13" ht="15">
      <c r="B48" s="31" t="s">
        <v>0</v>
      </c>
      <c r="C48" s="279" t="str">
        <f>[1]Lista!C23</f>
        <v>Maravilha (SC), 26 de Fevereiro de 2016.</v>
      </c>
      <c r="D48" s="279"/>
      <c r="E48" s="279"/>
      <c r="F48" s="7"/>
      <c r="G48" s="56"/>
      <c r="H48" s="7"/>
      <c r="I48" s="56"/>
      <c r="J48" s="57"/>
    </row>
    <row r="49" spans="1:13" ht="16.5">
      <c r="B49" s="3" t="s">
        <v>23</v>
      </c>
      <c r="C49" s="31"/>
      <c r="D49" s="33"/>
      <c r="E49" s="58"/>
      <c r="F49" s="59"/>
      <c r="G49" s="59"/>
      <c r="H49" s="59"/>
      <c r="I49" s="59"/>
      <c r="J49" s="7"/>
    </row>
    <row r="50" spans="1:13" ht="16.5">
      <c r="B50" s="3" t="s">
        <v>24</v>
      </c>
      <c r="C50" s="31"/>
      <c r="D50" s="33"/>
      <c r="E50" s="58"/>
      <c r="F50" s="59"/>
      <c r="G50" s="59"/>
      <c r="H50" s="59"/>
      <c r="I50" s="59"/>
      <c r="J50" s="7"/>
    </row>
    <row r="51" spans="1:13" ht="16.5">
      <c r="B51" s="3" t="s">
        <v>128</v>
      </c>
      <c r="C51" s="3"/>
      <c r="D51" s="4"/>
      <c r="F51" s="60"/>
      <c r="G51" s="60"/>
      <c r="H51" s="60"/>
      <c r="I51" s="60"/>
      <c r="J51" s="7"/>
    </row>
    <row r="52" spans="1:13" ht="16.5">
      <c r="B52" s="3" t="s">
        <v>165</v>
      </c>
      <c r="C52" s="3"/>
      <c r="D52" s="8"/>
      <c r="F52" s="280" t="s">
        <v>25</v>
      </c>
      <c r="G52" s="280"/>
      <c r="H52" s="280"/>
      <c r="I52" s="280"/>
      <c r="J52" s="7"/>
    </row>
    <row r="53" spans="1:13" ht="16.5">
      <c r="B53" s="3"/>
      <c r="C53" s="3"/>
      <c r="D53" s="8"/>
      <c r="F53" s="281" t="s">
        <v>26</v>
      </c>
      <c r="G53" s="281"/>
      <c r="H53" s="281"/>
      <c r="I53" s="281"/>
      <c r="J53" s="7"/>
    </row>
    <row r="54" spans="1:13" s="1" customFormat="1" ht="15.75">
      <c r="A54"/>
      <c r="B54" s="61" t="s">
        <v>249</v>
      </c>
      <c r="C54" s="61"/>
      <c r="D54" s="62"/>
      <c r="E54" s="61"/>
      <c r="F54" s="282" t="s">
        <v>27</v>
      </c>
      <c r="G54" s="282"/>
      <c r="H54" s="282"/>
      <c r="I54" s="282"/>
      <c r="J54" s="8"/>
      <c r="M54"/>
    </row>
    <row r="55" spans="1:13" s="1" customFormat="1" ht="15.75">
      <c r="A55"/>
      <c r="B55" s="61" t="s">
        <v>250</v>
      </c>
      <c r="C55" s="61"/>
      <c r="D55" s="62"/>
      <c r="E55" s="61"/>
      <c r="F55" s="63"/>
      <c r="G55" s="64"/>
      <c r="H55" s="65"/>
      <c r="I55" s="7"/>
      <c r="J55" s="8"/>
      <c r="M55"/>
    </row>
    <row r="56" spans="1:13" s="1" customFormat="1" ht="17.25" thickBot="1">
      <c r="A56"/>
      <c r="B56" s="66" t="s">
        <v>251</v>
      </c>
      <c r="C56" s="49"/>
      <c r="D56" s="9"/>
      <c r="E56" s="49"/>
      <c r="F56" s="67"/>
      <c r="G56" s="68"/>
      <c r="H56" s="69"/>
      <c r="I56" s="9"/>
      <c r="J56" s="9"/>
      <c r="M56"/>
    </row>
    <row r="57" spans="1:13" s="1" customFormat="1" ht="16.5">
      <c r="A57"/>
      <c r="B57" s="70" t="s">
        <v>28</v>
      </c>
      <c r="C57" s="71"/>
      <c r="D57" s="72"/>
      <c r="E57" s="71"/>
      <c r="F57" s="73"/>
      <c r="G57" s="74"/>
      <c r="H57" s="75"/>
      <c r="I57" s="72"/>
      <c r="J57" s="116"/>
      <c r="M57"/>
    </row>
    <row r="58" spans="1:13" s="1" customFormat="1" ht="17.25" thickBot="1">
      <c r="A58"/>
      <c r="B58" s="76" t="s">
        <v>29</v>
      </c>
      <c r="C58" s="77"/>
      <c r="D58" s="41"/>
      <c r="E58" s="77"/>
      <c r="F58" s="78"/>
      <c r="G58" s="79"/>
      <c r="H58" s="80"/>
      <c r="I58" s="41"/>
      <c r="J58" s="55"/>
      <c r="M58"/>
    </row>
  </sheetData>
  <mergeCells count="5">
    <mergeCell ref="B1:J1"/>
    <mergeCell ref="C48:E48"/>
    <mergeCell ref="F52:I52"/>
    <mergeCell ref="F53:I53"/>
    <mergeCell ref="F54:I54"/>
  </mergeCells>
  <pageMargins left="0.78740157480314965" right="0.78740157480314965" top="2.1653543307086616" bottom="0.59055118110236227" header="0" footer="0"/>
  <pageSetup scale="5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20" zoomScale="80" zoomScaleNormal="80" workbookViewId="0">
      <selection activeCell="D25" sqref="D25:D27"/>
    </sheetView>
  </sheetViews>
  <sheetFormatPr defaultRowHeight="12.75"/>
  <cols>
    <col min="2" max="2" width="8" customWidth="1"/>
    <col min="3" max="3" width="16.7109375" customWidth="1"/>
    <col min="4" max="4" width="10.7109375" style="1" customWidth="1"/>
    <col min="5" max="5" width="63.7109375" customWidth="1"/>
    <col min="6" max="6" width="10.7109375" style="53" customWidth="1"/>
    <col min="7" max="7" width="7.85546875" style="113" customWidth="1"/>
    <col min="8" max="8" width="14.7109375" style="1" customWidth="1"/>
    <col min="9" max="9" width="12.7109375" style="81" customWidth="1"/>
    <col min="10" max="10" width="14.85546875" style="53" bestFit="1" customWidth="1"/>
    <col min="11" max="11" width="12.7109375" style="1" customWidth="1"/>
    <col min="12" max="12" width="11.5703125" style="1" bestFit="1" customWidth="1"/>
    <col min="258" max="258" width="7" customWidth="1"/>
    <col min="259" max="259" width="16.7109375" customWidth="1"/>
    <col min="260" max="260" width="10.7109375" customWidth="1"/>
    <col min="261" max="261" width="63.7109375" customWidth="1"/>
    <col min="262" max="262" width="10.7109375" customWidth="1"/>
    <col min="263" max="263" width="6.7109375" customWidth="1"/>
    <col min="264" max="264" width="14.7109375" customWidth="1"/>
    <col min="265" max="265" width="12.7109375" customWidth="1"/>
    <col min="266" max="266" width="13.7109375" customWidth="1"/>
    <col min="267" max="267" width="12.7109375" customWidth="1"/>
    <col min="268" max="268" width="11.5703125" bestFit="1" customWidth="1"/>
    <col min="514" max="514" width="7" customWidth="1"/>
    <col min="515" max="515" width="16.7109375" customWidth="1"/>
    <col min="516" max="516" width="10.7109375" customWidth="1"/>
    <col min="517" max="517" width="63.7109375" customWidth="1"/>
    <col min="518" max="518" width="10.7109375" customWidth="1"/>
    <col min="519" max="519" width="6.7109375" customWidth="1"/>
    <col min="520" max="520" width="14.7109375" customWidth="1"/>
    <col min="521" max="521" width="12.7109375" customWidth="1"/>
    <col min="522" max="522" width="13.7109375" customWidth="1"/>
    <col min="523" max="523" width="12.7109375" customWidth="1"/>
    <col min="524" max="524" width="11.5703125" bestFit="1" customWidth="1"/>
    <col min="770" max="770" width="7" customWidth="1"/>
    <col min="771" max="771" width="16.7109375" customWidth="1"/>
    <col min="772" max="772" width="10.7109375" customWidth="1"/>
    <col min="773" max="773" width="63.7109375" customWidth="1"/>
    <col min="774" max="774" width="10.7109375" customWidth="1"/>
    <col min="775" max="775" width="6.7109375" customWidth="1"/>
    <col min="776" max="776" width="14.7109375" customWidth="1"/>
    <col min="777" max="777" width="12.7109375" customWidth="1"/>
    <col min="778" max="778" width="13.7109375" customWidth="1"/>
    <col min="779" max="779" width="12.7109375" customWidth="1"/>
    <col min="780" max="780" width="11.5703125" bestFit="1" customWidth="1"/>
    <col min="1026" max="1026" width="7" customWidth="1"/>
    <col min="1027" max="1027" width="16.7109375" customWidth="1"/>
    <col min="1028" max="1028" width="10.7109375" customWidth="1"/>
    <col min="1029" max="1029" width="63.7109375" customWidth="1"/>
    <col min="1030" max="1030" width="10.7109375" customWidth="1"/>
    <col min="1031" max="1031" width="6.7109375" customWidth="1"/>
    <col min="1032" max="1032" width="14.7109375" customWidth="1"/>
    <col min="1033" max="1033" width="12.7109375" customWidth="1"/>
    <col min="1034" max="1034" width="13.7109375" customWidth="1"/>
    <col min="1035" max="1035" width="12.7109375" customWidth="1"/>
    <col min="1036" max="1036" width="11.5703125" bestFit="1" customWidth="1"/>
    <col min="1282" max="1282" width="7" customWidth="1"/>
    <col min="1283" max="1283" width="16.7109375" customWidth="1"/>
    <col min="1284" max="1284" width="10.7109375" customWidth="1"/>
    <col min="1285" max="1285" width="63.7109375" customWidth="1"/>
    <col min="1286" max="1286" width="10.7109375" customWidth="1"/>
    <col min="1287" max="1287" width="6.7109375" customWidth="1"/>
    <col min="1288" max="1288" width="14.7109375" customWidth="1"/>
    <col min="1289" max="1289" width="12.7109375" customWidth="1"/>
    <col min="1290" max="1290" width="13.7109375" customWidth="1"/>
    <col min="1291" max="1291" width="12.7109375" customWidth="1"/>
    <col min="1292" max="1292" width="11.5703125" bestFit="1" customWidth="1"/>
    <col min="1538" max="1538" width="7" customWidth="1"/>
    <col min="1539" max="1539" width="16.7109375" customWidth="1"/>
    <col min="1540" max="1540" width="10.7109375" customWidth="1"/>
    <col min="1541" max="1541" width="63.7109375" customWidth="1"/>
    <col min="1542" max="1542" width="10.7109375" customWidth="1"/>
    <col min="1543" max="1543" width="6.7109375" customWidth="1"/>
    <col min="1544" max="1544" width="14.7109375" customWidth="1"/>
    <col min="1545" max="1545" width="12.7109375" customWidth="1"/>
    <col min="1546" max="1546" width="13.7109375" customWidth="1"/>
    <col min="1547" max="1547" width="12.7109375" customWidth="1"/>
    <col min="1548" max="1548" width="11.5703125" bestFit="1" customWidth="1"/>
    <col min="1794" max="1794" width="7" customWidth="1"/>
    <col min="1795" max="1795" width="16.7109375" customWidth="1"/>
    <col min="1796" max="1796" width="10.7109375" customWidth="1"/>
    <col min="1797" max="1797" width="63.7109375" customWidth="1"/>
    <col min="1798" max="1798" width="10.7109375" customWidth="1"/>
    <col min="1799" max="1799" width="6.7109375" customWidth="1"/>
    <col min="1800" max="1800" width="14.7109375" customWidth="1"/>
    <col min="1801" max="1801" width="12.7109375" customWidth="1"/>
    <col min="1802" max="1802" width="13.7109375" customWidth="1"/>
    <col min="1803" max="1803" width="12.7109375" customWidth="1"/>
    <col min="1804" max="1804" width="11.5703125" bestFit="1" customWidth="1"/>
    <col min="2050" max="2050" width="7" customWidth="1"/>
    <col min="2051" max="2051" width="16.7109375" customWidth="1"/>
    <col min="2052" max="2052" width="10.7109375" customWidth="1"/>
    <col min="2053" max="2053" width="63.7109375" customWidth="1"/>
    <col min="2054" max="2054" width="10.7109375" customWidth="1"/>
    <col min="2055" max="2055" width="6.7109375" customWidth="1"/>
    <col min="2056" max="2056" width="14.7109375" customWidth="1"/>
    <col min="2057" max="2057" width="12.7109375" customWidth="1"/>
    <col min="2058" max="2058" width="13.7109375" customWidth="1"/>
    <col min="2059" max="2059" width="12.7109375" customWidth="1"/>
    <col min="2060" max="2060" width="11.5703125" bestFit="1" customWidth="1"/>
    <col min="2306" max="2306" width="7" customWidth="1"/>
    <col min="2307" max="2307" width="16.7109375" customWidth="1"/>
    <col min="2308" max="2308" width="10.7109375" customWidth="1"/>
    <col min="2309" max="2309" width="63.7109375" customWidth="1"/>
    <col min="2310" max="2310" width="10.7109375" customWidth="1"/>
    <col min="2311" max="2311" width="6.7109375" customWidth="1"/>
    <col min="2312" max="2312" width="14.7109375" customWidth="1"/>
    <col min="2313" max="2313" width="12.7109375" customWidth="1"/>
    <col min="2314" max="2314" width="13.7109375" customWidth="1"/>
    <col min="2315" max="2315" width="12.7109375" customWidth="1"/>
    <col min="2316" max="2316" width="11.5703125" bestFit="1" customWidth="1"/>
    <col min="2562" max="2562" width="7" customWidth="1"/>
    <col min="2563" max="2563" width="16.7109375" customWidth="1"/>
    <col min="2564" max="2564" width="10.7109375" customWidth="1"/>
    <col min="2565" max="2565" width="63.7109375" customWidth="1"/>
    <col min="2566" max="2566" width="10.7109375" customWidth="1"/>
    <col min="2567" max="2567" width="6.7109375" customWidth="1"/>
    <col min="2568" max="2568" width="14.7109375" customWidth="1"/>
    <col min="2569" max="2569" width="12.7109375" customWidth="1"/>
    <col min="2570" max="2570" width="13.7109375" customWidth="1"/>
    <col min="2571" max="2571" width="12.7109375" customWidth="1"/>
    <col min="2572" max="2572" width="11.5703125" bestFit="1" customWidth="1"/>
    <col min="2818" max="2818" width="7" customWidth="1"/>
    <col min="2819" max="2819" width="16.7109375" customWidth="1"/>
    <col min="2820" max="2820" width="10.7109375" customWidth="1"/>
    <col min="2821" max="2821" width="63.7109375" customWidth="1"/>
    <col min="2822" max="2822" width="10.7109375" customWidth="1"/>
    <col min="2823" max="2823" width="6.7109375" customWidth="1"/>
    <col min="2824" max="2824" width="14.7109375" customWidth="1"/>
    <col min="2825" max="2825" width="12.7109375" customWidth="1"/>
    <col min="2826" max="2826" width="13.7109375" customWidth="1"/>
    <col min="2827" max="2827" width="12.7109375" customWidth="1"/>
    <col min="2828" max="2828" width="11.5703125" bestFit="1" customWidth="1"/>
    <col min="3074" max="3074" width="7" customWidth="1"/>
    <col min="3075" max="3075" width="16.7109375" customWidth="1"/>
    <col min="3076" max="3076" width="10.7109375" customWidth="1"/>
    <col min="3077" max="3077" width="63.7109375" customWidth="1"/>
    <col min="3078" max="3078" width="10.7109375" customWidth="1"/>
    <col min="3079" max="3079" width="6.7109375" customWidth="1"/>
    <col min="3080" max="3080" width="14.7109375" customWidth="1"/>
    <col min="3081" max="3081" width="12.7109375" customWidth="1"/>
    <col min="3082" max="3082" width="13.7109375" customWidth="1"/>
    <col min="3083" max="3083" width="12.7109375" customWidth="1"/>
    <col min="3084" max="3084" width="11.5703125" bestFit="1" customWidth="1"/>
    <col min="3330" max="3330" width="7" customWidth="1"/>
    <col min="3331" max="3331" width="16.7109375" customWidth="1"/>
    <col min="3332" max="3332" width="10.7109375" customWidth="1"/>
    <col min="3333" max="3333" width="63.7109375" customWidth="1"/>
    <col min="3334" max="3334" width="10.7109375" customWidth="1"/>
    <col min="3335" max="3335" width="6.7109375" customWidth="1"/>
    <col min="3336" max="3336" width="14.7109375" customWidth="1"/>
    <col min="3337" max="3337" width="12.7109375" customWidth="1"/>
    <col min="3338" max="3338" width="13.7109375" customWidth="1"/>
    <col min="3339" max="3339" width="12.7109375" customWidth="1"/>
    <col min="3340" max="3340" width="11.5703125" bestFit="1" customWidth="1"/>
    <col min="3586" max="3586" width="7" customWidth="1"/>
    <col min="3587" max="3587" width="16.7109375" customWidth="1"/>
    <col min="3588" max="3588" width="10.7109375" customWidth="1"/>
    <col min="3589" max="3589" width="63.7109375" customWidth="1"/>
    <col min="3590" max="3590" width="10.7109375" customWidth="1"/>
    <col min="3591" max="3591" width="6.7109375" customWidth="1"/>
    <col min="3592" max="3592" width="14.7109375" customWidth="1"/>
    <col min="3593" max="3593" width="12.7109375" customWidth="1"/>
    <col min="3594" max="3594" width="13.7109375" customWidth="1"/>
    <col min="3595" max="3595" width="12.7109375" customWidth="1"/>
    <col min="3596" max="3596" width="11.5703125" bestFit="1" customWidth="1"/>
    <col min="3842" max="3842" width="7" customWidth="1"/>
    <col min="3843" max="3843" width="16.7109375" customWidth="1"/>
    <col min="3844" max="3844" width="10.7109375" customWidth="1"/>
    <col min="3845" max="3845" width="63.7109375" customWidth="1"/>
    <col min="3846" max="3846" width="10.7109375" customWidth="1"/>
    <col min="3847" max="3847" width="6.7109375" customWidth="1"/>
    <col min="3848" max="3848" width="14.7109375" customWidth="1"/>
    <col min="3849" max="3849" width="12.7109375" customWidth="1"/>
    <col min="3850" max="3850" width="13.7109375" customWidth="1"/>
    <col min="3851" max="3851" width="12.7109375" customWidth="1"/>
    <col min="3852" max="3852" width="11.5703125" bestFit="1" customWidth="1"/>
    <col min="4098" max="4098" width="7" customWidth="1"/>
    <col min="4099" max="4099" width="16.7109375" customWidth="1"/>
    <col min="4100" max="4100" width="10.7109375" customWidth="1"/>
    <col min="4101" max="4101" width="63.7109375" customWidth="1"/>
    <col min="4102" max="4102" width="10.7109375" customWidth="1"/>
    <col min="4103" max="4103" width="6.7109375" customWidth="1"/>
    <col min="4104" max="4104" width="14.7109375" customWidth="1"/>
    <col min="4105" max="4105" width="12.7109375" customWidth="1"/>
    <col min="4106" max="4106" width="13.7109375" customWidth="1"/>
    <col min="4107" max="4107" width="12.7109375" customWidth="1"/>
    <col min="4108" max="4108" width="11.5703125" bestFit="1" customWidth="1"/>
    <col min="4354" max="4354" width="7" customWidth="1"/>
    <col min="4355" max="4355" width="16.7109375" customWidth="1"/>
    <col min="4356" max="4356" width="10.7109375" customWidth="1"/>
    <col min="4357" max="4357" width="63.7109375" customWidth="1"/>
    <col min="4358" max="4358" width="10.7109375" customWidth="1"/>
    <col min="4359" max="4359" width="6.7109375" customWidth="1"/>
    <col min="4360" max="4360" width="14.7109375" customWidth="1"/>
    <col min="4361" max="4361" width="12.7109375" customWidth="1"/>
    <col min="4362" max="4362" width="13.7109375" customWidth="1"/>
    <col min="4363" max="4363" width="12.7109375" customWidth="1"/>
    <col min="4364" max="4364" width="11.5703125" bestFit="1" customWidth="1"/>
    <col min="4610" max="4610" width="7" customWidth="1"/>
    <col min="4611" max="4611" width="16.7109375" customWidth="1"/>
    <col min="4612" max="4612" width="10.7109375" customWidth="1"/>
    <col min="4613" max="4613" width="63.7109375" customWidth="1"/>
    <col min="4614" max="4614" width="10.7109375" customWidth="1"/>
    <col min="4615" max="4615" width="6.7109375" customWidth="1"/>
    <col min="4616" max="4616" width="14.7109375" customWidth="1"/>
    <col min="4617" max="4617" width="12.7109375" customWidth="1"/>
    <col min="4618" max="4618" width="13.7109375" customWidth="1"/>
    <col min="4619" max="4619" width="12.7109375" customWidth="1"/>
    <col min="4620" max="4620" width="11.5703125" bestFit="1" customWidth="1"/>
    <col min="4866" max="4866" width="7" customWidth="1"/>
    <col min="4867" max="4867" width="16.7109375" customWidth="1"/>
    <col min="4868" max="4868" width="10.7109375" customWidth="1"/>
    <col min="4869" max="4869" width="63.7109375" customWidth="1"/>
    <col min="4870" max="4870" width="10.7109375" customWidth="1"/>
    <col min="4871" max="4871" width="6.7109375" customWidth="1"/>
    <col min="4872" max="4872" width="14.7109375" customWidth="1"/>
    <col min="4873" max="4873" width="12.7109375" customWidth="1"/>
    <col min="4874" max="4874" width="13.7109375" customWidth="1"/>
    <col min="4875" max="4875" width="12.7109375" customWidth="1"/>
    <col min="4876" max="4876" width="11.5703125" bestFit="1" customWidth="1"/>
    <col min="5122" max="5122" width="7" customWidth="1"/>
    <col min="5123" max="5123" width="16.7109375" customWidth="1"/>
    <col min="5124" max="5124" width="10.7109375" customWidth="1"/>
    <col min="5125" max="5125" width="63.7109375" customWidth="1"/>
    <col min="5126" max="5126" width="10.7109375" customWidth="1"/>
    <col min="5127" max="5127" width="6.7109375" customWidth="1"/>
    <col min="5128" max="5128" width="14.7109375" customWidth="1"/>
    <col min="5129" max="5129" width="12.7109375" customWidth="1"/>
    <col min="5130" max="5130" width="13.7109375" customWidth="1"/>
    <col min="5131" max="5131" width="12.7109375" customWidth="1"/>
    <col min="5132" max="5132" width="11.5703125" bestFit="1" customWidth="1"/>
    <col min="5378" max="5378" width="7" customWidth="1"/>
    <col min="5379" max="5379" width="16.7109375" customWidth="1"/>
    <col min="5380" max="5380" width="10.7109375" customWidth="1"/>
    <col min="5381" max="5381" width="63.7109375" customWidth="1"/>
    <col min="5382" max="5382" width="10.7109375" customWidth="1"/>
    <col min="5383" max="5383" width="6.7109375" customWidth="1"/>
    <col min="5384" max="5384" width="14.7109375" customWidth="1"/>
    <col min="5385" max="5385" width="12.7109375" customWidth="1"/>
    <col min="5386" max="5386" width="13.7109375" customWidth="1"/>
    <col min="5387" max="5387" width="12.7109375" customWidth="1"/>
    <col min="5388" max="5388" width="11.5703125" bestFit="1" customWidth="1"/>
    <col min="5634" max="5634" width="7" customWidth="1"/>
    <col min="5635" max="5635" width="16.7109375" customWidth="1"/>
    <col min="5636" max="5636" width="10.7109375" customWidth="1"/>
    <col min="5637" max="5637" width="63.7109375" customWidth="1"/>
    <col min="5638" max="5638" width="10.7109375" customWidth="1"/>
    <col min="5639" max="5639" width="6.7109375" customWidth="1"/>
    <col min="5640" max="5640" width="14.7109375" customWidth="1"/>
    <col min="5641" max="5641" width="12.7109375" customWidth="1"/>
    <col min="5642" max="5642" width="13.7109375" customWidth="1"/>
    <col min="5643" max="5643" width="12.7109375" customWidth="1"/>
    <col min="5644" max="5644" width="11.5703125" bestFit="1" customWidth="1"/>
    <col min="5890" max="5890" width="7" customWidth="1"/>
    <col min="5891" max="5891" width="16.7109375" customWidth="1"/>
    <col min="5892" max="5892" width="10.7109375" customWidth="1"/>
    <col min="5893" max="5893" width="63.7109375" customWidth="1"/>
    <col min="5894" max="5894" width="10.7109375" customWidth="1"/>
    <col min="5895" max="5895" width="6.7109375" customWidth="1"/>
    <col min="5896" max="5896" width="14.7109375" customWidth="1"/>
    <col min="5897" max="5897" width="12.7109375" customWidth="1"/>
    <col min="5898" max="5898" width="13.7109375" customWidth="1"/>
    <col min="5899" max="5899" width="12.7109375" customWidth="1"/>
    <col min="5900" max="5900" width="11.5703125" bestFit="1" customWidth="1"/>
    <col min="6146" max="6146" width="7" customWidth="1"/>
    <col min="6147" max="6147" width="16.7109375" customWidth="1"/>
    <col min="6148" max="6148" width="10.7109375" customWidth="1"/>
    <col min="6149" max="6149" width="63.7109375" customWidth="1"/>
    <col min="6150" max="6150" width="10.7109375" customWidth="1"/>
    <col min="6151" max="6151" width="6.7109375" customWidth="1"/>
    <col min="6152" max="6152" width="14.7109375" customWidth="1"/>
    <col min="6153" max="6153" width="12.7109375" customWidth="1"/>
    <col min="6154" max="6154" width="13.7109375" customWidth="1"/>
    <col min="6155" max="6155" width="12.7109375" customWidth="1"/>
    <col min="6156" max="6156" width="11.5703125" bestFit="1" customWidth="1"/>
    <col min="6402" max="6402" width="7" customWidth="1"/>
    <col min="6403" max="6403" width="16.7109375" customWidth="1"/>
    <col min="6404" max="6404" width="10.7109375" customWidth="1"/>
    <col min="6405" max="6405" width="63.7109375" customWidth="1"/>
    <col min="6406" max="6406" width="10.7109375" customWidth="1"/>
    <col min="6407" max="6407" width="6.7109375" customWidth="1"/>
    <col min="6408" max="6408" width="14.7109375" customWidth="1"/>
    <col min="6409" max="6409" width="12.7109375" customWidth="1"/>
    <col min="6410" max="6410" width="13.7109375" customWidth="1"/>
    <col min="6411" max="6411" width="12.7109375" customWidth="1"/>
    <col min="6412" max="6412" width="11.5703125" bestFit="1" customWidth="1"/>
    <col min="6658" max="6658" width="7" customWidth="1"/>
    <col min="6659" max="6659" width="16.7109375" customWidth="1"/>
    <col min="6660" max="6660" width="10.7109375" customWidth="1"/>
    <col min="6661" max="6661" width="63.7109375" customWidth="1"/>
    <col min="6662" max="6662" width="10.7109375" customWidth="1"/>
    <col min="6663" max="6663" width="6.7109375" customWidth="1"/>
    <col min="6664" max="6664" width="14.7109375" customWidth="1"/>
    <col min="6665" max="6665" width="12.7109375" customWidth="1"/>
    <col min="6666" max="6666" width="13.7109375" customWidth="1"/>
    <col min="6667" max="6667" width="12.7109375" customWidth="1"/>
    <col min="6668" max="6668" width="11.5703125" bestFit="1" customWidth="1"/>
    <col min="6914" max="6914" width="7" customWidth="1"/>
    <col min="6915" max="6915" width="16.7109375" customWidth="1"/>
    <col min="6916" max="6916" width="10.7109375" customWidth="1"/>
    <col min="6917" max="6917" width="63.7109375" customWidth="1"/>
    <col min="6918" max="6918" width="10.7109375" customWidth="1"/>
    <col min="6919" max="6919" width="6.7109375" customWidth="1"/>
    <col min="6920" max="6920" width="14.7109375" customWidth="1"/>
    <col min="6921" max="6921" width="12.7109375" customWidth="1"/>
    <col min="6922" max="6922" width="13.7109375" customWidth="1"/>
    <col min="6923" max="6923" width="12.7109375" customWidth="1"/>
    <col min="6924" max="6924" width="11.5703125" bestFit="1" customWidth="1"/>
    <col min="7170" max="7170" width="7" customWidth="1"/>
    <col min="7171" max="7171" width="16.7109375" customWidth="1"/>
    <col min="7172" max="7172" width="10.7109375" customWidth="1"/>
    <col min="7173" max="7173" width="63.7109375" customWidth="1"/>
    <col min="7174" max="7174" width="10.7109375" customWidth="1"/>
    <col min="7175" max="7175" width="6.7109375" customWidth="1"/>
    <col min="7176" max="7176" width="14.7109375" customWidth="1"/>
    <col min="7177" max="7177" width="12.7109375" customWidth="1"/>
    <col min="7178" max="7178" width="13.7109375" customWidth="1"/>
    <col min="7179" max="7179" width="12.7109375" customWidth="1"/>
    <col min="7180" max="7180" width="11.5703125" bestFit="1" customWidth="1"/>
    <col min="7426" max="7426" width="7" customWidth="1"/>
    <col min="7427" max="7427" width="16.7109375" customWidth="1"/>
    <col min="7428" max="7428" width="10.7109375" customWidth="1"/>
    <col min="7429" max="7429" width="63.7109375" customWidth="1"/>
    <col min="7430" max="7430" width="10.7109375" customWidth="1"/>
    <col min="7431" max="7431" width="6.7109375" customWidth="1"/>
    <col min="7432" max="7432" width="14.7109375" customWidth="1"/>
    <col min="7433" max="7433" width="12.7109375" customWidth="1"/>
    <col min="7434" max="7434" width="13.7109375" customWidth="1"/>
    <col min="7435" max="7435" width="12.7109375" customWidth="1"/>
    <col min="7436" max="7436" width="11.5703125" bestFit="1" customWidth="1"/>
    <col min="7682" max="7682" width="7" customWidth="1"/>
    <col min="7683" max="7683" width="16.7109375" customWidth="1"/>
    <col min="7684" max="7684" width="10.7109375" customWidth="1"/>
    <col min="7685" max="7685" width="63.7109375" customWidth="1"/>
    <col min="7686" max="7686" width="10.7109375" customWidth="1"/>
    <col min="7687" max="7687" width="6.7109375" customWidth="1"/>
    <col min="7688" max="7688" width="14.7109375" customWidth="1"/>
    <col min="7689" max="7689" width="12.7109375" customWidth="1"/>
    <col min="7690" max="7690" width="13.7109375" customWidth="1"/>
    <col min="7691" max="7691" width="12.7109375" customWidth="1"/>
    <col min="7692" max="7692" width="11.5703125" bestFit="1" customWidth="1"/>
    <col min="7938" max="7938" width="7" customWidth="1"/>
    <col min="7939" max="7939" width="16.7109375" customWidth="1"/>
    <col min="7940" max="7940" width="10.7109375" customWidth="1"/>
    <col min="7941" max="7941" width="63.7109375" customWidth="1"/>
    <col min="7942" max="7942" width="10.7109375" customWidth="1"/>
    <col min="7943" max="7943" width="6.7109375" customWidth="1"/>
    <col min="7944" max="7944" width="14.7109375" customWidth="1"/>
    <col min="7945" max="7945" width="12.7109375" customWidth="1"/>
    <col min="7946" max="7946" width="13.7109375" customWidth="1"/>
    <col min="7947" max="7947" width="12.7109375" customWidth="1"/>
    <col min="7948" max="7948" width="11.5703125" bestFit="1" customWidth="1"/>
    <col min="8194" max="8194" width="7" customWidth="1"/>
    <col min="8195" max="8195" width="16.7109375" customWidth="1"/>
    <col min="8196" max="8196" width="10.7109375" customWidth="1"/>
    <col min="8197" max="8197" width="63.7109375" customWidth="1"/>
    <col min="8198" max="8198" width="10.7109375" customWidth="1"/>
    <col min="8199" max="8199" width="6.7109375" customWidth="1"/>
    <col min="8200" max="8200" width="14.7109375" customWidth="1"/>
    <col min="8201" max="8201" width="12.7109375" customWidth="1"/>
    <col min="8202" max="8202" width="13.7109375" customWidth="1"/>
    <col min="8203" max="8203" width="12.7109375" customWidth="1"/>
    <col min="8204" max="8204" width="11.5703125" bestFit="1" customWidth="1"/>
    <col min="8450" max="8450" width="7" customWidth="1"/>
    <col min="8451" max="8451" width="16.7109375" customWidth="1"/>
    <col min="8452" max="8452" width="10.7109375" customWidth="1"/>
    <col min="8453" max="8453" width="63.7109375" customWidth="1"/>
    <col min="8454" max="8454" width="10.7109375" customWidth="1"/>
    <col min="8455" max="8455" width="6.7109375" customWidth="1"/>
    <col min="8456" max="8456" width="14.7109375" customWidth="1"/>
    <col min="8457" max="8457" width="12.7109375" customWidth="1"/>
    <col min="8458" max="8458" width="13.7109375" customWidth="1"/>
    <col min="8459" max="8459" width="12.7109375" customWidth="1"/>
    <col min="8460" max="8460" width="11.5703125" bestFit="1" customWidth="1"/>
    <col min="8706" max="8706" width="7" customWidth="1"/>
    <col min="8707" max="8707" width="16.7109375" customWidth="1"/>
    <col min="8708" max="8708" width="10.7109375" customWidth="1"/>
    <col min="8709" max="8709" width="63.7109375" customWidth="1"/>
    <col min="8710" max="8710" width="10.7109375" customWidth="1"/>
    <col min="8711" max="8711" width="6.7109375" customWidth="1"/>
    <col min="8712" max="8712" width="14.7109375" customWidth="1"/>
    <col min="8713" max="8713" width="12.7109375" customWidth="1"/>
    <col min="8714" max="8714" width="13.7109375" customWidth="1"/>
    <col min="8715" max="8715" width="12.7109375" customWidth="1"/>
    <col min="8716" max="8716" width="11.5703125" bestFit="1" customWidth="1"/>
    <col min="8962" max="8962" width="7" customWidth="1"/>
    <col min="8963" max="8963" width="16.7109375" customWidth="1"/>
    <col min="8964" max="8964" width="10.7109375" customWidth="1"/>
    <col min="8965" max="8965" width="63.7109375" customWidth="1"/>
    <col min="8966" max="8966" width="10.7109375" customWidth="1"/>
    <col min="8967" max="8967" width="6.7109375" customWidth="1"/>
    <col min="8968" max="8968" width="14.7109375" customWidth="1"/>
    <col min="8969" max="8969" width="12.7109375" customWidth="1"/>
    <col min="8970" max="8970" width="13.7109375" customWidth="1"/>
    <col min="8971" max="8971" width="12.7109375" customWidth="1"/>
    <col min="8972" max="8972" width="11.5703125" bestFit="1" customWidth="1"/>
    <col min="9218" max="9218" width="7" customWidth="1"/>
    <col min="9219" max="9219" width="16.7109375" customWidth="1"/>
    <col min="9220" max="9220" width="10.7109375" customWidth="1"/>
    <col min="9221" max="9221" width="63.7109375" customWidth="1"/>
    <col min="9222" max="9222" width="10.7109375" customWidth="1"/>
    <col min="9223" max="9223" width="6.7109375" customWidth="1"/>
    <col min="9224" max="9224" width="14.7109375" customWidth="1"/>
    <col min="9225" max="9225" width="12.7109375" customWidth="1"/>
    <col min="9226" max="9226" width="13.7109375" customWidth="1"/>
    <col min="9227" max="9227" width="12.7109375" customWidth="1"/>
    <col min="9228" max="9228" width="11.5703125" bestFit="1" customWidth="1"/>
    <col min="9474" max="9474" width="7" customWidth="1"/>
    <col min="9475" max="9475" width="16.7109375" customWidth="1"/>
    <col min="9476" max="9476" width="10.7109375" customWidth="1"/>
    <col min="9477" max="9477" width="63.7109375" customWidth="1"/>
    <col min="9478" max="9478" width="10.7109375" customWidth="1"/>
    <col min="9479" max="9479" width="6.7109375" customWidth="1"/>
    <col min="9480" max="9480" width="14.7109375" customWidth="1"/>
    <col min="9481" max="9481" width="12.7109375" customWidth="1"/>
    <col min="9482" max="9482" width="13.7109375" customWidth="1"/>
    <col min="9483" max="9483" width="12.7109375" customWidth="1"/>
    <col min="9484" max="9484" width="11.5703125" bestFit="1" customWidth="1"/>
    <col min="9730" max="9730" width="7" customWidth="1"/>
    <col min="9731" max="9731" width="16.7109375" customWidth="1"/>
    <col min="9732" max="9732" width="10.7109375" customWidth="1"/>
    <col min="9733" max="9733" width="63.7109375" customWidth="1"/>
    <col min="9734" max="9734" width="10.7109375" customWidth="1"/>
    <col min="9735" max="9735" width="6.7109375" customWidth="1"/>
    <col min="9736" max="9736" width="14.7109375" customWidth="1"/>
    <col min="9737" max="9737" width="12.7109375" customWidth="1"/>
    <col min="9738" max="9738" width="13.7109375" customWidth="1"/>
    <col min="9739" max="9739" width="12.7109375" customWidth="1"/>
    <col min="9740" max="9740" width="11.5703125" bestFit="1" customWidth="1"/>
    <col min="9986" max="9986" width="7" customWidth="1"/>
    <col min="9987" max="9987" width="16.7109375" customWidth="1"/>
    <col min="9988" max="9988" width="10.7109375" customWidth="1"/>
    <col min="9989" max="9989" width="63.7109375" customWidth="1"/>
    <col min="9990" max="9990" width="10.7109375" customWidth="1"/>
    <col min="9991" max="9991" width="6.7109375" customWidth="1"/>
    <col min="9992" max="9992" width="14.7109375" customWidth="1"/>
    <col min="9993" max="9993" width="12.7109375" customWidth="1"/>
    <col min="9994" max="9994" width="13.7109375" customWidth="1"/>
    <col min="9995" max="9995" width="12.7109375" customWidth="1"/>
    <col min="9996" max="9996" width="11.5703125" bestFit="1" customWidth="1"/>
    <col min="10242" max="10242" width="7" customWidth="1"/>
    <col min="10243" max="10243" width="16.7109375" customWidth="1"/>
    <col min="10244" max="10244" width="10.7109375" customWidth="1"/>
    <col min="10245" max="10245" width="63.7109375" customWidth="1"/>
    <col min="10246" max="10246" width="10.7109375" customWidth="1"/>
    <col min="10247" max="10247" width="6.7109375" customWidth="1"/>
    <col min="10248" max="10248" width="14.7109375" customWidth="1"/>
    <col min="10249" max="10249" width="12.7109375" customWidth="1"/>
    <col min="10250" max="10250" width="13.7109375" customWidth="1"/>
    <col min="10251" max="10251" width="12.7109375" customWidth="1"/>
    <col min="10252" max="10252" width="11.5703125" bestFit="1" customWidth="1"/>
    <col min="10498" max="10498" width="7" customWidth="1"/>
    <col min="10499" max="10499" width="16.7109375" customWidth="1"/>
    <col min="10500" max="10500" width="10.7109375" customWidth="1"/>
    <col min="10501" max="10501" width="63.7109375" customWidth="1"/>
    <col min="10502" max="10502" width="10.7109375" customWidth="1"/>
    <col min="10503" max="10503" width="6.7109375" customWidth="1"/>
    <col min="10504" max="10504" width="14.7109375" customWidth="1"/>
    <col min="10505" max="10505" width="12.7109375" customWidth="1"/>
    <col min="10506" max="10506" width="13.7109375" customWidth="1"/>
    <col min="10507" max="10507" width="12.7109375" customWidth="1"/>
    <col min="10508" max="10508" width="11.5703125" bestFit="1" customWidth="1"/>
    <col min="10754" max="10754" width="7" customWidth="1"/>
    <col min="10755" max="10755" width="16.7109375" customWidth="1"/>
    <col min="10756" max="10756" width="10.7109375" customWidth="1"/>
    <col min="10757" max="10757" width="63.7109375" customWidth="1"/>
    <col min="10758" max="10758" width="10.7109375" customWidth="1"/>
    <col min="10759" max="10759" width="6.7109375" customWidth="1"/>
    <col min="10760" max="10760" width="14.7109375" customWidth="1"/>
    <col min="10761" max="10761" width="12.7109375" customWidth="1"/>
    <col min="10762" max="10762" width="13.7109375" customWidth="1"/>
    <col min="10763" max="10763" width="12.7109375" customWidth="1"/>
    <col min="10764" max="10764" width="11.5703125" bestFit="1" customWidth="1"/>
    <col min="11010" max="11010" width="7" customWidth="1"/>
    <col min="11011" max="11011" width="16.7109375" customWidth="1"/>
    <col min="11012" max="11012" width="10.7109375" customWidth="1"/>
    <col min="11013" max="11013" width="63.7109375" customWidth="1"/>
    <col min="11014" max="11014" width="10.7109375" customWidth="1"/>
    <col min="11015" max="11015" width="6.7109375" customWidth="1"/>
    <col min="11016" max="11016" width="14.7109375" customWidth="1"/>
    <col min="11017" max="11017" width="12.7109375" customWidth="1"/>
    <col min="11018" max="11018" width="13.7109375" customWidth="1"/>
    <col min="11019" max="11019" width="12.7109375" customWidth="1"/>
    <col min="11020" max="11020" width="11.5703125" bestFit="1" customWidth="1"/>
    <col min="11266" max="11266" width="7" customWidth="1"/>
    <col min="11267" max="11267" width="16.7109375" customWidth="1"/>
    <col min="11268" max="11268" width="10.7109375" customWidth="1"/>
    <col min="11269" max="11269" width="63.7109375" customWidth="1"/>
    <col min="11270" max="11270" width="10.7109375" customWidth="1"/>
    <col min="11271" max="11271" width="6.7109375" customWidth="1"/>
    <col min="11272" max="11272" width="14.7109375" customWidth="1"/>
    <col min="11273" max="11273" width="12.7109375" customWidth="1"/>
    <col min="11274" max="11274" width="13.7109375" customWidth="1"/>
    <col min="11275" max="11275" width="12.7109375" customWidth="1"/>
    <col min="11276" max="11276" width="11.5703125" bestFit="1" customWidth="1"/>
    <col min="11522" max="11522" width="7" customWidth="1"/>
    <col min="11523" max="11523" width="16.7109375" customWidth="1"/>
    <col min="11524" max="11524" width="10.7109375" customWidth="1"/>
    <col min="11525" max="11525" width="63.7109375" customWidth="1"/>
    <col min="11526" max="11526" width="10.7109375" customWidth="1"/>
    <col min="11527" max="11527" width="6.7109375" customWidth="1"/>
    <col min="11528" max="11528" width="14.7109375" customWidth="1"/>
    <col min="11529" max="11529" width="12.7109375" customWidth="1"/>
    <col min="11530" max="11530" width="13.7109375" customWidth="1"/>
    <col min="11531" max="11531" width="12.7109375" customWidth="1"/>
    <col min="11532" max="11532" width="11.5703125" bestFit="1" customWidth="1"/>
    <col min="11778" max="11778" width="7" customWidth="1"/>
    <col min="11779" max="11779" width="16.7109375" customWidth="1"/>
    <col min="11780" max="11780" width="10.7109375" customWidth="1"/>
    <col min="11781" max="11781" width="63.7109375" customWidth="1"/>
    <col min="11782" max="11782" width="10.7109375" customWidth="1"/>
    <col min="11783" max="11783" width="6.7109375" customWidth="1"/>
    <col min="11784" max="11784" width="14.7109375" customWidth="1"/>
    <col min="11785" max="11785" width="12.7109375" customWidth="1"/>
    <col min="11786" max="11786" width="13.7109375" customWidth="1"/>
    <col min="11787" max="11787" width="12.7109375" customWidth="1"/>
    <col min="11788" max="11788" width="11.5703125" bestFit="1" customWidth="1"/>
    <col min="12034" max="12034" width="7" customWidth="1"/>
    <col min="12035" max="12035" width="16.7109375" customWidth="1"/>
    <col min="12036" max="12036" width="10.7109375" customWidth="1"/>
    <col min="12037" max="12037" width="63.7109375" customWidth="1"/>
    <col min="12038" max="12038" width="10.7109375" customWidth="1"/>
    <col min="12039" max="12039" width="6.7109375" customWidth="1"/>
    <col min="12040" max="12040" width="14.7109375" customWidth="1"/>
    <col min="12041" max="12041" width="12.7109375" customWidth="1"/>
    <col min="12042" max="12042" width="13.7109375" customWidth="1"/>
    <col min="12043" max="12043" width="12.7109375" customWidth="1"/>
    <col min="12044" max="12044" width="11.5703125" bestFit="1" customWidth="1"/>
    <col min="12290" max="12290" width="7" customWidth="1"/>
    <col min="12291" max="12291" width="16.7109375" customWidth="1"/>
    <col min="12292" max="12292" width="10.7109375" customWidth="1"/>
    <col min="12293" max="12293" width="63.7109375" customWidth="1"/>
    <col min="12294" max="12294" width="10.7109375" customWidth="1"/>
    <col min="12295" max="12295" width="6.7109375" customWidth="1"/>
    <col min="12296" max="12296" width="14.7109375" customWidth="1"/>
    <col min="12297" max="12297" width="12.7109375" customWidth="1"/>
    <col min="12298" max="12298" width="13.7109375" customWidth="1"/>
    <col min="12299" max="12299" width="12.7109375" customWidth="1"/>
    <col min="12300" max="12300" width="11.5703125" bestFit="1" customWidth="1"/>
    <col min="12546" max="12546" width="7" customWidth="1"/>
    <col min="12547" max="12547" width="16.7109375" customWidth="1"/>
    <col min="12548" max="12548" width="10.7109375" customWidth="1"/>
    <col min="12549" max="12549" width="63.7109375" customWidth="1"/>
    <col min="12550" max="12550" width="10.7109375" customWidth="1"/>
    <col min="12551" max="12551" width="6.7109375" customWidth="1"/>
    <col min="12552" max="12552" width="14.7109375" customWidth="1"/>
    <col min="12553" max="12553" width="12.7109375" customWidth="1"/>
    <col min="12554" max="12554" width="13.7109375" customWidth="1"/>
    <col min="12555" max="12555" width="12.7109375" customWidth="1"/>
    <col min="12556" max="12556" width="11.5703125" bestFit="1" customWidth="1"/>
    <col min="12802" max="12802" width="7" customWidth="1"/>
    <col min="12803" max="12803" width="16.7109375" customWidth="1"/>
    <col min="12804" max="12804" width="10.7109375" customWidth="1"/>
    <col min="12805" max="12805" width="63.7109375" customWidth="1"/>
    <col min="12806" max="12806" width="10.7109375" customWidth="1"/>
    <col min="12807" max="12807" width="6.7109375" customWidth="1"/>
    <col min="12808" max="12808" width="14.7109375" customWidth="1"/>
    <col min="12809" max="12809" width="12.7109375" customWidth="1"/>
    <col min="12810" max="12810" width="13.7109375" customWidth="1"/>
    <col min="12811" max="12811" width="12.7109375" customWidth="1"/>
    <col min="12812" max="12812" width="11.5703125" bestFit="1" customWidth="1"/>
    <col min="13058" max="13058" width="7" customWidth="1"/>
    <col min="13059" max="13059" width="16.7109375" customWidth="1"/>
    <col min="13060" max="13060" width="10.7109375" customWidth="1"/>
    <col min="13061" max="13061" width="63.7109375" customWidth="1"/>
    <col min="13062" max="13062" width="10.7109375" customWidth="1"/>
    <col min="13063" max="13063" width="6.7109375" customWidth="1"/>
    <col min="13064" max="13064" width="14.7109375" customWidth="1"/>
    <col min="13065" max="13065" width="12.7109375" customWidth="1"/>
    <col min="13066" max="13066" width="13.7109375" customWidth="1"/>
    <col min="13067" max="13067" width="12.7109375" customWidth="1"/>
    <col min="13068" max="13068" width="11.5703125" bestFit="1" customWidth="1"/>
    <col min="13314" max="13314" width="7" customWidth="1"/>
    <col min="13315" max="13315" width="16.7109375" customWidth="1"/>
    <col min="13316" max="13316" width="10.7109375" customWidth="1"/>
    <col min="13317" max="13317" width="63.7109375" customWidth="1"/>
    <col min="13318" max="13318" width="10.7109375" customWidth="1"/>
    <col min="13319" max="13319" width="6.7109375" customWidth="1"/>
    <col min="13320" max="13320" width="14.7109375" customWidth="1"/>
    <col min="13321" max="13321" width="12.7109375" customWidth="1"/>
    <col min="13322" max="13322" width="13.7109375" customWidth="1"/>
    <col min="13323" max="13323" width="12.7109375" customWidth="1"/>
    <col min="13324" max="13324" width="11.5703125" bestFit="1" customWidth="1"/>
    <col min="13570" max="13570" width="7" customWidth="1"/>
    <col min="13571" max="13571" width="16.7109375" customWidth="1"/>
    <col min="13572" max="13572" width="10.7109375" customWidth="1"/>
    <col min="13573" max="13573" width="63.7109375" customWidth="1"/>
    <col min="13574" max="13574" width="10.7109375" customWidth="1"/>
    <col min="13575" max="13575" width="6.7109375" customWidth="1"/>
    <col min="13576" max="13576" width="14.7109375" customWidth="1"/>
    <col min="13577" max="13577" width="12.7109375" customWidth="1"/>
    <col min="13578" max="13578" width="13.7109375" customWidth="1"/>
    <col min="13579" max="13579" width="12.7109375" customWidth="1"/>
    <col min="13580" max="13580" width="11.5703125" bestFit="1" customWidth="1"/>
    <col min="13826" max="13826" width="7" customWidth="1"/>
    <col min="13827" max="13827" width="16.7109375" customWidth="1"/>
    <col min="13828" max="13828" width="10.7109375" customWidth="1"/>
    <col min="13829" max="13829" width="63.7109375" customWidth="1"/>
    <col min="13830" max="13830" width="10.7109375" customWidth="1"/>
    <col min="13831" max="13831" width="6.7109375" customWidth="1"/>
    <col min="13832" max="13832" width="14.7109375" customWidth="1"/>
    <col min="13833" max="13833" width="12.7109375" customWidth="1"/>
    <col min="13834" max="13834" width="13.7109375" customWidth="1"/>
    <col min="13835" max="13835" width="12.7109375" customWidth="1"/>
    <col min="13836" max="13836" width="11.5703125" bestFit="1" customWidth="1"/>
    <col min="14082" max="14082" width="7" customWidth="1"/>
    <col min="14083" max="14083" width="16.7109375" customWidth="1"/>
    <col min="14084" max="14084" width="10.7109375" customWidth="1"/>
    <col min="14085" max="14085" width="63.7109375" customWidth="1"/>
    <col min="14086" max="14086" width="10.7109375" customWidth="1"/>
    <col min="14087" max="14087" width="6.7109375" customWidth="1"/>
    <col min="14088" max="14088" width="14.7109375" customWidth="1"/>
    <col min="14089" max="14089" width="12.7109375" customWidth="1"/>
    <col min="14090" max="14090" width="13.7109375" customWidth="1"/>
    <col min="14091" max="14091" width="12.7109375" customWidth="1"/>
    <col min="14092" max="14092" width="11.5703125" bestFit="1" customWidth="1"/>
    <col min="14338" max="14338" width="7" customWidth="1"/>
    <col min="14339" max="14339" width="16.7109375" customWidth="1"/>
    <col min="14340" max="14340" width="10.7109375" customWidth="1"/>
    <col min="14341" max="14341" width="63.7109375" customWidth="1"/>
    <col min="14342" max="14342" width="10.7109375" customWidth="1"/>
    <col min="14343" max="14343" width="6.7109375" customWidth="1"/>
    <col min="14344" max="14344" width="14.7109375" customWidth="1"/>
    <col min="14345" max="14345" width="12.7109375" customWidth="1"/>
    <col min="14346" max="14346" width="13.7109375" customWidth="1"/>
    <col min="14347" max="14347" width="12.7109375" customWidth="1"/>
    <col min="14348" max="14348" width="11.5703125" bestFit="1" customWidth="1"/>
    <col min="14594" max="14594" width="7" customWidth="1"/>
    <col min="14595" max="14595" width="16.7109375" customWidth="1"/>
    <col min="14596" max="14596" width="10.7109375" customWidth="1"/>
    <col min="14597" max="14597" width="63.7109375" customWidth="1"/>
    <col min="14598" max="14598" width="10.7109375" customWidth="1"/>
    <col min="14599" max="14599" width="6.7109375" customWidth="1"/>
    <col min="14600" max="14600" width="14.7109375" customWidth="1"/>
    <col min="14601" max="14601" width="12.7109375" customWidth="1"/>
    <col min="14602" max="14602" width="13.7109375" customWidth="1"/>
    <col min="14603" max="14603" width="12.7109375" customWidth="1"/>
    <col min="14604" max="14604" width="11.5703125" bestFit="1" customWidth="1"/>
    <col min="14850" max="14850" width="7" customWidth="1"/>
    <col min="14851" max="14851" width="16.7109375" customWidth="1"/>
    <col min="14852" max="14852" width="10.7109375" customWidth="1"/>
    <col min="14853" max="14853" width="63.7109375" customWidth="1"/>
    <col min="14854" max="14854" width="10.7109375" customWidth="1"/>
    <col min="14855" max="14855" width="6.7109375" customWidth="1"/>
    <col min="14856" max="14856" width="14.7109375" customWidth="1"/>
    <col min="14857" max="14857" width="12.7109375" customWidth="1"/>
    <col min="14858" max="14858" width="13.7109375" customWidth="1"/>
    <col min="14859" max="14859" width="12.7109375" customWidth="1"/>
    <col min="14860" max="14860" width="11.5703125" bestFit="1" customWidth="1"/>
    <col min="15106" max="15106" width="7" customWidth="1"/>
    <col min="15107" max="15107" width="16.7109375" customWidth="1"/>
    <col min="15108" max="15108" width="10.7109375" customWidth="1"/>
    <col min="15109" max="15109" width="63.7109375" customWidth="1"/>
    <col min="15110" max="15110" width="10.7109375" customWidth="1"/>
    <col min="15111" max="15111" width="6.7109375" customWidth="1"/>
    <col min="15112" max="15112" width="14.7109375" customWidth="1"/>
    <col min="15113" max="15113" width="12.7109375" customWidth="1"/>
    <col min="15114" max="15114" width="13.7109375" customWidth="1"/>
    <col min="15115" max="15115" width="12.7109375" customWidth="1"/>
    <col min="15116" max="15116" width="11.5703125" bestFit="1" customWidth="1"/>
    <col min="15362" max="15362" width="7" customWidth="1"/>
    <col min="15363" max="15363" width="16.7109375" customWidth="1"/>
    <col min="15364" max="15364" width="10.7109375" customWidth="1"/>
    <col min="15365" max="15365" width="63.7109375" customWidth="1"/>
    <col min="15366" max="15366" width="10.7109375" customWidth="1"/>
    <col min="15367" max="15367" width="6.7109375" customWidth="1"/>
    <col min="15368" max="15368" width="14.7109375" customWidth="1"/>
    <col min="15369" max="15369" width="12.7109375" customWidth="1"/>
    <col min="15370" max="15370" width="13.7109375" customWidth="1"/>
    <col min="15371" max="15371" width="12.7109375" customWidth="1"/>
    <col min="15372" max="15372" width="11.5703125" bestFit="1" customWidth="1"/>
    <col min="15618" max="15618" width="7" customWidth="1"/>
    <col min="15619" max="15619" width="16.7109375" customWidth="1"/>
    <col min="15620" max="15620" width="10.7109375" customWidth="1"/>
    <col min="15621" max="15621" width="63.7109375" customWidth="1"/>
    <col min="15622" max="15622" width="10.7109375" customWidth="1"/>
    <col min="15623" max="15623" width="6.7109375" customWidth="1"/>
    <col min="15624" max="15624" width="14.7109375" customWidth="1"/>
    <col min="15625" max="15625" width="12.7109375" customWidth="1"/>
    <col min="15626" max="15626" width="13.7109375" customWidth="1"/>
    <col min="15627" max="15627" width="12.7109375" customWidth="1"/>
    <col min="15628" max="15628" width="11.5703125" bestFit="1" customWidth="1"/>
    <col min="15874" max="15874" width="7" customWidth="1"/>
    <col min="15875" max="15875" width="16.7109375" customWidth="1"/>
    <col min="15876" max="15876" width="10.7109375" customWidth="1"/>
    <col min="15877" max="15877" width="63.7109375" customWidth="1"/>
    <col min="15878" max="15878" width="10.7109375" customWidth="1"/>
    <col min="15879" max="15879" width="6.7109375" customWidth="1"/>
    <col min="15880" max="15880" width="14.7109375" customWidth="1"/>
    <col min="15881" max="15881" width="12.7109375" customWidth="1"/>
    <col min="15882" max="15882" width="13.7109375" customWidth="1"/>
    <col min="15883" max="15883" width="12.7109375" customWidth="1"/>
    <col min="15884" max="15884" width="11.5703125" bestFit="1" customWidth="1"/>
    <col min="16130" max="16130" width="7" customWidth="1"/>
    <col min="16131" max="16131" width="16.7109375" customWidth="1"/>
    <col min="16132" max="16132" width="10.7109375" customWidth="1"/>
    <col min="16133" max="16133" width="63.7109375" customWidth="1"/>
    <col min="16134" max="16134" width="10.7109375" customWidth="1"/>
    <col min="16135" max="16135" width="6.7109375" customWidth="1"/>
    <col min="16136" max="16136" width="14.7109375" customWidth="1"/>
    <col min="16137" max="16137" width="12.7109375" customWidth="1"/>
    <col min="16138" max="16138" width="13.7109375" customWidth="1"/>
    <col min="16139" max="16139" width="12.7109375" customWidth="1"/>
    <col min="16140" max="16140" width="11.5703125" bestFit="1" customWidth="1"/>
  </cols>
  <sheetData>
    <row r="1" spans="1:13" ht="42.75" customHeight="1">
      <c r="B1" s="277" t="s">
        <v>30</v>
      </c>
      <c r="C1" s="277"/>
      <c r="D1" s="277"/>
      <c r="E1" s="277"/>
      <c r="F1" s="277"/>
      <c r="G1" s="277"/>
      <c r="H1" s="277"/>
      <c r="I1" s="277"/>
      <c r="J1" s="277"/>
      <c r="K1" s="4"/>
    </row>
    <row r="2" spans="1:13" s="1" customFormat="1" ht="16.5">
      <c r="A2"/>
      <c r="B2" s="120" t="s">
        <v>50</v>
      </c>
      <c r="C2" s="3"/>
      <c r="D2" s="4"/>
      <c r="E2" s="6"/>
      <c r="F2" s="6"/>
      <c r="G2" s="83"/>
      <c r="H2" s="11"/>
      <c r="I2" s="7"/>
      <c r="J2" s="8"/>
      <c r="K2" s="4"/>
    </row>
    <row r="3" spans="1:13" s="1" customFormat="1" ht="16.5">
      <c r="A3"/>
      <c r="B3" s="3" t="s">
        <v>51</v>
      </c>
      <c r="C3" s="3"/>
      <c r="D3" s="4"/>
      <c r="E3" s="6"/>
      <c r="F3" s="6"/>
      <c r="G3" s="83"/>
      <c r="H3" s="11"/>
      <c r="I3" s="10"/>
      <c r="J3" s="9"/>
      <c r="K3" s="4"/>
    </row>
    <row r="4" spans="1:13" s="1" customFormat="1" ht="16.5" customHeight="1">
      <c r="A4"/>
      <c r="B4" s="121" t="s">
        <v>189</v>
      </c>
      <c r="C4" s="121"/>
      <c r="D4" s="121"/>
      <c r="E4" s="121"/>
      <c r="F4" s="6"/>
      <c r="G4" s="83"/>
      <c r="H4" s="11"/>
      <c r="I4" s="10"/>
      <c r="J4" s="9"/>
      <c r="K4" s="4"/>
    </row>
    <row r="5" spans="1:13" s="1" customFormat="1" ht="16.5">
      <c r="A5"/>
      <c r="B5" s="3" t="s">
        <v>205</v>
      </c>
      <c r="C5" s="3"/>
      <c r="D5" s="4"/>
      <c r="E5" s="6"/>
      <c r="F5" s="6"/>
      <c r="G5" s="83"/>
      <c r="H5" s="11"/>
      <c r="I5" s="7"/>
      <c r="J5" s="9"/>
      <c r="K5" s="4"/>
    </row>
    <row r="6" spans="1:13" s="1" customFormat="1" ht="17.25" thickBot="1">
      <c r="A6"/>
      <c r="B6" s="3" t="s">
        <v>257</v>
      </c>
      <c r="C6" s="3"/>
      <c r="D6" s="4"/>
      <c r="E6" s="5"/>
      <c r="F6" s="6"/>
      <c r="G6" s="83"/>
      <c r="H6" s="11"/>
      <c r="I6" s="7" t="s">
        <v>226</v>
      </c>
      <c r="J6" s="9"/>
      <c r="K6" s="4"/>
    </row>
    <row r="7" spans="1:13" s="1" customFormat="1" ht="16.5">
      <c r="A7"/>
      <c r="B7" s="12" t="s">
        <v>1</v>
      </c>
      <c r="C7" s="13" t="s">
        <v>2</v>
      </c>
      <c r="D7" s="14" t="s">
        <v>3</v>
      </c>
      <c r="E7" s="15" t="s">
        <v>4</v>
      </c>
      <c r="F7" s="16" t="s">
        <v>5</v>
      </c>
      <c r="G7" s="84" t="s">
        <v>6</v>
      </c>
      <c r="H7" s="85" t="s">
        <v>7</v>
      </c>
      <c r="I7" s="17" t="s">
        <v>8</v>
      </c>
      <c r="J7" s="18" t="s">
        <v>9</v>
      </c>
      <c r="K7" s="4"/>
      <c r="M7"/>
    </row>
    <row r="8" spans="1:13" s="1" customFormat="1" ht="17.25" thickBot="1">
      <c r="A8"/>
      <c r="B8" s="19"/>
      <c r="C8" s="20" t="s">
        <v>10</v>
      </c>
      <c r="D8" s="21" t="s">
        <v>10</v>
      </c>
      <c r="E8" s="22"/>
      <c r="F8" s="23" t="s">
        <v>0</v>
      </c>
      <c r="G8" s="86" t="s">
        <v>0</v>
      </c>
      <c r="H8" s="87" t="s">
        <v>11</v>
      </c>
      <c r="I8" s="24" t="s">
        <v>11</v>
      </c>
      <c r="J8" s="25" t="s">
        <v>12</v>
      </c>
      <c r="K8" s="4"/>
      <c r="M8"/>
    </row>
    <row r="9" spans="1:13" s="1" customFormat="1" ht="17.25" thickBot="1">
      <c r="A9"/>
      <c r="B9" s="88">
        <v>1</v>
      </c>
      <c r="C9" s="89"/>
      <c r="D9" s="90"/>
      <c r="E9" s="91" t="s">
        <v>167</v>
      </c>
      <c r="F9" s="72"/>
      <c r="G9" s="92"/>
      <c r="H9" s="225"/>
      <c r="I9" s="26"/>
      <c r="J9" s="43"/>
      <c r="L9"/>
      <c r="M9"/>
    </row>
    <row r="10" spans="1:13" s="1" customFormat="1" ht="15">
      <c r="A10"/>
      <c r="B10" s="226" t="s">
        <v>13</v>
      </c>
      <c r="C10" s="227" t="s">
        <v>190</v>
      </c>
      <c r="D10" s="228">
        <v>0.57999999999999996</v>
      </c>
      <c r="E10" s="229" t="s">
        <v>168</v>
      </c>
      <c r="F10" s="7">
        <v>196.85</v>
      </c>
      <c r="G10" s="32" t="s">
        <v>15</v>
      </c>
      <c r="H10" s="7">
        <f>D10*1.2054</f>
        <v>0.7</v>
      </c>
      <c r="I10" s="7">
        <f>SUM(F10*H10)</f>
        <v>137.80000000000001</v>
      </c>
      <c r="J10" s="44"/>
      <c r="L10"/>
      <c r="M10"/>
    </row>
    <row r="11" spans="1:13" s="1" customFormat="1" ht="15">
      <c r="A11"/>
      <c r="B11" s="226" t="s">
        <v>184</v>
      </c>
      <c r="C11" s="227" t="s">
        <v>169</v>
      </c>
      <c r="D11" s="228">
        <v>221.5</v>
      </c>
      <c r="E11" s="229" t="s">
        <v>170</v>
      </c>
      <c r="F11" s="7">
        <v>0.43</v>
      </c>
      <c r="G11" s="32" t="s">
        <v>18</v>
      </c>
      <c r="H11" s="7">
        <f t="shared" ref="H11:H12" si="0">D11*1.2054</f>
        <v>267</v>
      </c>
      <c r="I11" s="7">
        <f>SUM(F11*H11)</f>
        <v>114.81</v>
      </c>
      <c r="J11" s="44"/>
      <c r="L11"/>
      <c r="M11"/>
    </row>
    <row r="12" spans="1:13" s="1" customFormat="1" ht="15">
      <c r="A12"/>
      <c r="B12" s="226" t="s">
        <v>208</v>
      </c>
      <c r="C12" s="227" t="s">
        <v>217</v>
      </c>
      <c r="D12" s="228">
        <v>22.82</v>
      </c>
      <c r="E12" s="229" t="s">
        <v>218</v>
      </c>
      <c r="F12" s="7">
        <v>0</v>
      </c>
      <c r="G12" s="32" t="s">
        <v>15</v>
      </c>
      <c r="H12" s="7">
        <f t="shared" si="0"/>
        <v>27.51</v>
      </c>
      <c r="I12" s="7">
        <f>SUM(F12*H12)</f>
        <v>0</v>
      </c>
      <c r="J12" s="44"/>
      <c r="L12"/>
      <c r="M12"/>
    </row>
    <row r="13" spans="1:13" s="1" customFormat="1" ht="17.25" thickBot="1">
      <c r="A13"/>
      <c r="B13" s="35"/>
      <c r="C13" s="36"/>
      <c r="D13" s="230"/>
      <c r="E13" s="38" t="s">
        <v>16</v>
      </c>
      <c r="F13" s="41"/>
      <c r="G13" s="39"/>
      <c r="H13" s="231"/>
      <c r="I13" s="41"/>
      <c r="J13" s="42">
        <f>SUM(I10:I12)</f>
        <v>252.61</v>
      </c>
      <c r="L13"/>
      <c r="M13"/>
    </row>
    <row r="14" spans="1:13" s="1" customFormat="1" ht="17.25" thickBot="1">
      <c r="A14"/>
      <c r="B14" s="88">
        <v>2</v>
      </c>
      <c r="C14" s="89"/>
      <c r="D14" s="90"/>
      <c r="E14" s="91" t="s">
        <v>171</v>
      </c>
      <c r="F14" s="72"/>
      <c r="G14" s="92"/>
      <c r="H14" s="225"/>
      <c r="I14" s="26"/>
      <c r="J14" s="43"/>
      <c r="L14"/>
      <c r="M14"/>
    </row>
    <row r="15" spans="1:13" s="1" customFormat="1" ht="15">
      <c r="A15"/>
      <c r="B15" s="226" t="s">
        <v>17</v>
      </c>
      <c r="C15" s="227" t="s">
        <v>252</v>
      </c>
      <c r="D15" s="228">
        <v>1.35</v>
      </c>
      <c r="E15" s="229" t="s">
        <v>253</v>
      </c>
      <c r="F15" s="7">
        <v>196.85</v>
      </c>
      <c r="G15" s="32" t="s">
        <v>15</v>
      </c>
      <c r="H15" s="7">
        <f>D15*1.2054</f>
        <v>1.63</v>
      </c>
      <c r="I15" s="7">
        <f>SUM(F15*H15)</f>
        <v>320.87</v>
      </c>
      <c r="J15" s="44"/>
      <c r="L15"/>
      <c r="M15"/>
    </row>
    <row r="16" spans="1:13" s="1" customFormat="1" ht="17.25" thickBot="1">
      <c r="A16"/>
      <c r="B16" s="35"/>
      <c r="C16" s="36"/>
      <c r="D16" s="230"/>
      <c r="E16" s="38" t="s">
        <v>16</v>
      </c>
      <c r="F16" s="41"/>
      <c r="G16" s="39"/>
      <c r="H16" s="231"/>
      <c r="I16" s="41"/>
      <c r="J16" s="42">
        <f>SUM(I15:I15)</f>
        <v>320.87</v>
      </c>
      <c r="L16"/>
      <c r="M16"/>
    </row>
    <row r="17" spans="1:13" s="1" customFormat="1" ht="17.25" thickBot="1">
      <c r="A17"/>
      <c r="B17" s="88">
        <v>3</v>
      </c>
      <c r="C17" s="89"/>
      <c r="D17" s="90"/>
      <c r="E17" s="91" t="s">
        <v>172</v>
      </c>
      <c r="F17" s="72"/>
      <c r="G17" s="92"/>
      <c r="H17" s="225"/>
      <c r="I17" s="26"/>
      <c r="J17" s="43"/>
      <c r="L17"/>
      <c r="M17"/>
    </row>
    <row r="18" spans="1:13" s="1" customFormat="1" ht="15">
      <c r="A18"/>
      <c r="B18" s="226" t="s">
        <v>19</v>
      </c>
      <c r="C18" s="227" t="s">
        <v>227</v>
      </c>
      <c r="D18" s="228">
        <v>0.35</v>
      </c>
      <c r="E18" s="229" t="s">
        <v>173</v>
      </c>
      <c r="F18" s="7">
        <v>196.85</v>
      </c>
      <c r="G18" s="32" t="s">
        <v>15</v>
      </c>
      <c r="H18" s="7">
        <f>D18*1.2054</f>
        <v>0.42</v>
      </c>
      <c r="I18" s="7">
        <f>SUM(F18*H18)</f>
        <v>82.68</v>
      </c>
      <c r="J18" s="44"/>
      <c r="L18"/>
      <c r="M18"/>
    </row>
    <row r="19" spans="1:13" s="1" customFormat="1" ht="17.25" thickBot="1">
      <c r="A19"/>
      <c r="B19" s="35"/>
      <c r="C19" s="36"/>
      <c r="D19" s="230"/>
      <c r="E19" s="38" t="s">
        <v>16</v>
      </c>
      <c r="F19" s="41"/>
      <c r="G19" s="39"/>
      <c r="H19" s="231"/>
      <c r="I19" s="41"/>
      <c r="J19" s="42">
        <f>SUM(I18:I18)</f>
        <v>82.68</v>
      </c>
      <c r="L19"/>
      <c r="M19"/>
    </row>
    <row r="20" spans="1:13" s="1" customFormat="1" ht="17.25" thickBot="1">
      <c r="A20"/>
      <c r="B20" s="88">
        <v>4</v>
      </c>
      <c r="C20" s="89"/>
      <c r="D20" s="90"/>
      <c r="E20" s="91" t="s">
        <v>187</v>
      </c>
      <c r="F20" s="72"/>
      <c r="G20" s="92"/>
      <c r="H20" s="225"/>
      <c r="I20" s="26"/>
      <c r="J20" s="43"/>
      <c r="L20"/>
      <c r="M20"/>
    </row>
    <row r="21" spans="1:13" s="1" customFormat="1" ht="30">
      <c r="A21"/>
      <c r="B21" s="255" t="s">
        <v>20</v>
      </c>
      <c r="C21" s="129" t="s">
        <v>243</v>
      </c>
      <c r="D21" s="130">
        <v>12.74</v>
      </c>
      <c r="E21" s="239" t="s">
        <v>244</v>
      </c>
      <c r="F21" s="132">
        <v>18.260000000000002</v>
      </c>
      <c r="G21" s="133" t="s">
        <v>15</v>
      </c>
      <c r="H21" s="132">
        <f>D21*1.2054</f>
        <v>15.36</v>
      </c>
      <c r="I21" s="132">
        <f>SUM(F21*H21)</f>
        <v>280.47000000000003</v>
      </c>
      <c r="J21" s="44"/>
      <c r="L21"/>
      <c r="M21"/>
    </row>
    <row r="22" spans="1:13" s="1" customFormat="1" ht="17.25" thickBot="1">
      <c r="A22"/>
      <c r="B22" s="35"/>
      <c r="C22" s="36"/>
      <c r="D22" s="230"/>
      <c r="E22" s="38" t="s">
        <v>16</v>
      </c>
      <c r="F22" s="41"/>
      <c r="G22" s="39"/>
      <c r="H22" s="231"/>
      <c r="I22" s="41"/>
      <c r="J22" s="42">
        <f>SUM(I21:I21)</f>
        <v>280.47000000000003</v>
      </c>
      <c r="L22"/>
      <c r="M22"/>
    </row>
    <row r="23" spans="1:13" ht="17.25" thickBot="1">
      <c r="A23" s="2"/>
      <c r="B23" s="88">
        <v>5</v>
      </c>
      <c r="C23" s="89"/>
      <c r="D23" s="90"/>
      <c r="E23" s="91" t="s">
        <v>153</v>
      </c>
      <c r="F23" s="72"/>
      <c r="G23" s="92"/>
      <c r="H23" s="225"/>
      <c r="I23" s="26"/>
      <c r="J23" s="43"/>
      <c r="L23" s="53"/>
    </row>
    <row r="24" spans="1:13" ht="16.5">
      <c r="B24" s="232"/>
      <c r="C24" s="233"/>
      <c r="D24" s="234"/>
      <c r="E24" s="235" t="s">
        <v>174</v>
      </c>
      <c r="F24" s="7"/>
      <c r="G24" s="32"/>
      <c r="H24" s="7"/>
      <c r="I24" s="7"/>
      <c r="J24" s="44"/>
      <c r="L24"/>
    </row>
    <row r="25" spans="1:13" ht="45">
      <c r="B25" s="238" t="s">
        <v>48</v>
      </c>
      <c r="C25" s="139" t="s">
        <v>175</v>
      </c>
      <c r="D25" s="137">
        <v>60.83</v>
      </c>
      <c r="E25" s="239" t="s">
        <v>176</v>
      </c>
      <c r="F25" s="132">
        <v>137.19</v>
      </c>
      <c r="G25" s="133" t="s">
        <v>15</v>
      </c>
      <c r="H25" s="132">
        <f>D25*1.2054</f>
        <v>73.319999999999993</v>
      </c>
      <c r="I25" s="132">
        <f>SUM(F25*H25)</f>
        <v>10058.77</v>
      </c>
      <c r="J25" s="44"/>
      <c r="L25"/>
    </row>
    <row r="26" spans="1:13" ht="45">
      <c r="B26" s="238" t="s">
        <v>49</v>
      </c>
      <c r="C26" s="129" t="s">
        <v>241</v>
      </c>
      <c r="D26" s="137">
        <v>80.760000000000005</v>
      </c>
      <c r="E26" s="239" t="s">
        <v>242</v>
      </c>
      <c r="F26" s="132">
        <v>35.9</v>
      </c>
      <c r="G26" s="133" t="s">
        <v>15</v>
      </c>
      <c r="H26" s="132">
        <f t="shared" ref="H26:H27" si="1">D26*1.2054</f>
        <v>97.35</v>
      </c>
      <c r="I26" s="132">
        <f t="shared" ref="I26:I27" si="2">SUM(F26*H26)</f>
        <v>3494.87</v>
      </c>
      <c r="J26" s="44"/>
      <c r="L26"/>
    </row>
    <row r="27" spans="1:13" ht="45">
      <c r="B27" s="135" t="s">
        <v>135</v>
      </c>
      <c r="C27" s="129" t="s">
        <v>241</v>
      </c>
      <c r="D27" s="137">
        <v>80.760000000000005</v>
      </c>
      <c r="E27" s="239" t="s">
        <v>242</v>
      </c>
      <c r="F27" s="132">
        <v>5.5</v>
      </c>
      <c r="G27" s="133" t="s">
        <v>15</v>
      </c>
      <c r="H27" s="132">
        <f t="shared" si="1"/>
        <v>97.35</v>
      </c>
      <c r="I27" s="132">
        <f t="shared" si="2"/>
        <v>535.42999999999995</v>
      </c>
      <c r="J27" s="44" t="s">
        <v>0</v>
      </c>
      <c r="L27"/>
    </row>
    <row r="28" spans="1:13" ht="17.25" thickBot="1">
      <c r="B28" s="240"/>
      <c r="C28" s="241" t="s">
        <v>0</v>
      </c>
      <c r="D28" s="230"/>
      <c r="E28" s="38" t="s">
        <v>16</v>
      </c>
      <c r="F28" s="41"/>
      <c r="G28" s="39"/>
      <c r="H28" s="242"/>
      <c r="I28" s="41"/>
      <c r="J28" s="42">
        <f>SUM(I24:I28)</f>
        <v>14089.07</v>
      </c>
      <c r="L28" s="237"/>
    </row>
    <row r="29" spans="1:13" ht="17.25" thickBot="1">
      <c r="B29" s="88">
        <v>6</v>
      </c>
      <c r="C29" s="89"/>
      <c r="D29" s="90"/>
      <c r="E29" s="91" t="s">
        <v>177</v>
      </c>
      <c r="F29" s="72"/>
      <c r="G29" s="92"/>
      <c r="H29" s="225"/>
      <c r="I29" s="26"/>
      <c r="J29" s="43"/>
      <c r="L29"/>
      <c r="M29" s="53"/>
    </row>
    <row r="30" spans="1:13" ht="15">
      <c r="B30" s="29" t="s">
        <v>33</v>
      </c>
      <c r="C30" s="30" t="s">
        <v>254</v>
      </c>
      <c r="D30" s="50">
        <v>315.94</v>
      </c>
      <c r="E30" s="31" t="s">
        <v>178</v>
      </c>
      <c r="F30" s="7">
        <v>0.38</v>
      </c>
      <c r="G30" s="32" t="s">
        <v>18</v>
      </c>
      <c r="H30" s="7">
        <f>D30*1.2054</f>
        <v>380.83</v>
      </c>
      <c r="I30" s="7">
        <f>SUM(F30*H30)</f>
        <v>144.72</v>
      </c>
      <c r="J30" s="44"/>
      <c r="L30" s="243"/>
    </row>
    <row r="31" spans="1:13" ht="15">
      <c r="B31" s="244" t="s">
        <v>46</v>
      </c>
      <c r="C31" s="245" t="s">
        <v>179</v>
      </c>
      <c r="D31" s="246">
        <v>26.51</v>
      </c>
      <c r="E31" s="247" t="s">
        <v>180</v>
      </c>
      <c r="F31" s="7">
        <v>10</v>
      </c>
      <c r="G31" s="248" t="s">
        <v>15</v>
      </c>
      <c r="H31" s="7">
        <f t="shared" ref="H31:H32" si="3">D31*1.2054</f>
        <v>31.96</v>
      </c>
      <c r="I31" s="249">
        <f>SUM(F31*H31)</f>
        <v>319.60000000000002</v>
      </c>
      <c r="J31" s="44"/>
      <c r="K31" s="236"/>
      <c r="L31" s="53"/>
    </row>
    <row r="32" spans="1:13" ht="30">
      <c r="B32" s="250" t="s">
        <v>144</v>
      </c>
      <c r="C32" s="251" t="s">
        <v>181</v>
      </c>
      <c r="D32" s="252">
        <v>10.73</v>
      </c>
      <c r="E32" s="239" t="s">
        <v>182</v>
      </c>
      <c r="F32" s="132">
        <v>18.45</v>
      </c>
      <c r="G32" s="253" t="s">
        <v>183</v>
      </c>
      <c r="H32" s="132">
        <f t="shared" si="3"/>
        <v>12.93</v>
      </c>
      <c r="I32" s="254">
        <f>SUM(F32*H32)</f>
        <v>238.56</v>
      </c>
      <c r="J32" s="44"/>
      <c r="K32" s="236"/>
      <c r="L32" s="53"/>
    </row>
    <row r="33" spans="1:13" ht="17.25" thickBot="1">
      <c r="B33" s="35"/>
      <c r="C33" s="36"/>
      <c r="D33" s="230"/>
      <c r="E33" s="38" t="s">
        <v>16</v>
      </c>
      <c r="F33" s="41"/>
      <c r="G33" s="39"/>
      <c r="H33" s="231"/>
      <c r="I33" s="41"/>
      <c r="J33" s="42">
        <f>SUM(I30:I32)</f>
        <v>702.88</v>
      </c>
      <c r="L33" s="53"/>
    </row>
    <row r="34" spans="1:13" ht="17.25" thickBot="1">
      <c r="B34" s="88">
        <v>7</v>
      </c>
      <c r="C34" s="89"/>
      <c r="D34" s="90"/>
      <c r="E34" s="91" t="s">
        <v>185</v>
      </c>
      <c r="F34" s="72"/>
      <c r="G34" s="92"/>
      <c r="H34" s="225"/>
      <c r="I34" s="26"/>
      <c r="J34" s="43"/>
      <c r="L34"/>
      <c r="M34" s="53"/>
    </row>
    <row r="35" spans="1:13" ht="45">
      <c r="B35" s="135" t="s">
        <v>34</v>
      </c>
      <c r="C35" s="221" t="s">
        <v>188</v>
      </c>
      <c r="D35" s="137">
        <v>34.61</v>
      </c>
      <c r="E35" s="138" t="s">
        <v>255</v>
      </c>
      <c r="F35" s="132">
        <v>112.5</v>
      </c>
      <c r="G35" s="133" t="s">
        <v>186</v>
      </c>
      <c r="H35" s="132">
        <f>D35*1.2054</f>
        <v>41.72</v>
      </c>
      <c r="I35" s="132">
        <f>SUM(F35*H35)</f>
        <v>4693.5</v>
      </c>
      <c r="J35" s="44"/>
      <c r="L35" s="243"/>
    </row>
    <row r="36" spans="1:13" ht="17.25" thickBot="1">
      <c r="B36" s="35"/>
      <c r="C36" s="36"/>
      <c r="D36" s="230"/>
      <c r="E36" s="38" t="s">
        <v>16</v>
      </c>
      <c r="F36" s="41"/>
      <c r="G36" s="39"/>
      <c r="H36" s="231"/>
      <c r="I36" s="41"/>
      <c r="J36" s="42">
        <f>SUM(I35:I35)</f>
        <v>4693.5</v>
      </c>
      <c r="L36" s="53"/>
    </row>
    <row r="37" spans="1:13" ht="17.25" thickBot="1">
      <c r="B37" s="88">
        <v>8</v>
      </c>
      <c r="C37" s="89"/>
      <c r="D37" s="90"/>
      <c r="E37" s="91" t="s">
        <v>215</v>
      </c>
      <c r="F37" s="72"/>
      <c r="G37" s="92"/>
      <c r="H37" s="225"/>
      <c r="I37" s="26"/>
      <c r="J37" s="43"/>
      <c r="L37"/>
      <c r="M37" s="53"/>
    </row>
    <row r="38" spans="1:13" s="1" customFormat="1" ht="15">
      <c r="A38"/>
      <c r="B38" s="264" t="s">
        <v>191</v>
      </c>
      <c r="C38" s="276" t="s">
        <v>254</v>
      </c>
      <c r="D38" s="50">
        <v>315.94</v>
      </c>
      <c r="E38" s="31" t="s">
        <v>178</v>
      </c>
      <c r="F38" s="7">
        <v>0</v>
      </c>
      <c r="G38" s="32" t="s">
        <v>18</v>
      </c>
      <c r="H38" s="132">
        <f>D38*1.2054</f>
        <v>380.83</v>
      </c>
      <c r="I38" s="132">
        <f>SUM(F38*H38)</f>
        <v>0</v>
      </c>
      <c r="J38" s="44"/>
    </row>
    <row r="39" spans="1:13" s="1" customFormat="1" ht="30">
      <c r="A39"/>
      <c r="B39" s="265" t="s">
        <v>192</v>
      </c>
      <c r="C39" s="139" t="s">
        <v>219</v>
      </c>
      <c r="D39" s="137">
        <v>7.37</v>
      </c>
      <c r="E39" s="138" t="s">
        <v>220</v>
      </c>
      <c r="F39" s="132">
        <v>0</v>
      </c>
      <c r="G39" s="133" t="s">
        <v>183</v>
      </c>
      <c r="H39" s="132">
        <f>D39*1.2054</f>
        <v>8.8800000000000008</v>
      </c>
      <c r="I39" s="132">
        <f>SUM(F39*H39)</f>
        <v>0</v>
      </c>
      <c r="J39" s="44"/>
    </row>
    <row r="40" spans="1:13" s="1" customFormat="1" ht="15">
      <c r="A40"/>
      <c r="B40" s="264" t="s">
        <v>209</v>
      </c>
      <c r="C40" s="139" t="s">
        <v>221</v>
      </c>
      <c r="D40" s="137">
        <v>26.51</v>
      </c>
      <c r="E40" s="138" t="s">
        <v>222</v>
      </c>
      <c r="F40" s="132">
        <v>0</v>
      </c>
      <c r="G40" s="133" t="s">
        <v>15</v>
      </c>
      <c r="H40" s="132">
        <f>D40*1.2054</f>
        <v>31.96</v>
      </c>
      <c r="I40" s="132">
        <f>SUM(F40*H40)</f>
        <v>0</v>
      </c>
      <c r="J40" s="44"/>
    </row>
    <row r="41" spans="1:13" ht="17.25" thickBot="1">
      <c r="B41" s="35"/>
      <c r="C41" s="36"/>
      <c r="D41" s="230"/>
      <c r="E41" s="38" t="s">
        <v>16</v>
      </c>
      <c r="F41" s="41"/>
      <c r="G41" s="39"/>
      <c r="H41" s="231"/>
      <c r="I41" s="41"/>
      <c r="J41" s="42">
        <f>SUM(I38:I40)</f>
        <v>0</v>
      </c>
      <c r="L41" s="53"/>
    </row>
    <row r="42" spans="1:13" ht="17.25" thickBot="1">
      <c r="A42" s="2"/>
      <c r="B42" s="88">
        <v>9</v>
      </c>
      <c r="C42" s="89"/>
      <c r="D42" s="90"/>
      <c r="E42" s="91" t="s">
        <v>210</v>
      </c>
      <c r="F42" s="257"/>
      <c r="G42" s="258"/>
      <c r="H42" s="259"/>
      <c r="I42" s="26"/>
      <c r="J42" s="43"/>
      <c r="L42" s="53"/>
    </row>
    <row r="43" spans="1:13" ht="16.5">
      <c r="B43" s="232"/>
      <c r="C43" s="233"/>
      <c r="D43" s="234"/>
      <c r="E43" s="235" t="s">
        <v>211</v>
      </c>
      <c r="F43" s="132"/>
      <c r="G43" s="133"/>
      <c r="H43" s="132"/>
      <c r="I43" s="7"/>
      <c r="J43" s="44"/>
      <c r="L43" s="53"/>
    </row>
    <row r="44" spans="1:13" ht="15">
      <c r="B44" s="238" t="s">
        <v>193</v>
      </c>
      <c r="C44" s="139" t="s">
        <v>212</v>
      </c>
      <c r="D44" s="137">
        <v>34.61</v>
      </c>
      <c r="E44" s="239" t="s">
        <v>213</v>
      </c>
      <c r="F44" s="132">
        <v>0</v>
      </c>
      <c r="G44" s="133" t="s">
        <v>15</v>
      </c>
      <c r="H44" s="132">
        <f>D44*1.2054</f>
        <v>41.72</v>
      </c>
      <c r="I44" s="132">
        <f>SUM(F44*H44)</f>
        <v>0</v>
      </c>
      <c r="J44" s="44"/>
      <c r="L44" s="53"/>
    </row>
    <row r="45" spans="1:13" ht="17.25" thickBot="1">
      <c r="B45" s="240"/>
      <c r="C45" s="260" t="s">
        <v>0</v>
      </c>
      <c r="D45" s="230"/>
      <c r="E45" s="38" t="s">
        <v>16</v>
      </c>
      <c r="F45" s="261"/>
      <c r="G45" s="262"/>
      <c r="H45" s="263"/>
      <c r="I45" s="41"/>
      <c r="J45" s="42">
        <f>SUM(I43:I44)</f>
        <v>0</v>
      </c>
      <c r="L45" s="53"/>
    </row>
    <row r="46" spans="1:13" ht="17.25" thickBot="1">
      <c r="B46" s="54"/>
      <c r="C46" s="77"/>
      <c r="D46" s="40"/>
      <c r="E46" s="38"/>
      <c r="F46" s="136"/>
      <c r="G46" s="39"/>
      <c r="H46" s="40"/>
      <c r="I46" s="41"/>
      <c r="J46" s="103"/>
    </row>
    <row r="47" spans="1:13" ht="18" thickBot="1">
      <c r="B47" s="104"/>
      <c r="C47" s="105"/>
      <c r="D47" s="106"/>
      <c r="E47" s="107" t="s">
        <v>22</v>
      </c>
      <c r="F47" s="108"/>
      <c r="G47" s="109"/>
      <c r="H47" s="110"/>
      <c r="I47" s="111"/>
      <c r="J47" s="112">
        <f>SUM(I9:I45)</f>
        <v>20422.080000000002</v>
      </c>
    </row>
    <row r="48" spans="1:13" ht="15">
      <c r="B48" s="31" t="s">
        <v>0</v>
      </c>
      <c r="C48" s="279" t="str">
        <f>[1]Lista!C23</f>
        <v>Maravilha (SC), 26 de Fevereiro de 2016.</v>
      </c>
      <c r="D48" s="279"/>
      <c r="E48" s="279"/>
      <c r="F48" s="7"/>
      <c r="G48" s="56"/>
      <c r="H48" s="7"/>
      <c r="I48" s="56"/>
      <c r="J48" s="57"/>
    </row>
    <row r="49" spans="1:13" ht="16.5">
      <c r="B49" s="3" t="s">
        <v>23</v>
      </c>
      <c r="C49" s="31"/>
      <c r="D49" s="33"/>
      <c r="E49" s="58"/>
      <c r="F49" s="59"/>
      <c r="G49" s="59"/>
      <c r="H49" s="59"/>
      <c r="I49" s="59"/>
      <c r="J49" s="7"/>
    </row>
    <row r="50" spans="1:13" ht="16.5">
      <c r="B50" s="3" t="s">
        <v>24</v>
      </c>
      <c r="C50" s="31"/>
      <c r="D50" s="33"/>
      <c r="E50" s="58"/>
      <c r="F50" s="59"/>
      <c r="G50" s="59"/>
      <c r="H50" s="59"/>
      <c r="I50" s="59"/>
      <c r="J50" s="7"/>
    </row>
    <row r="51" spans="1:13" ht="16.5">
      <c r="B51" s="3" t="s">
        <v>128</v>
      </c>
      <c r="C51" s="3"/>
      <c r="D51" s="4"/>
      <c r="F51" s="60"/>
      <c r="G51" s="60"/>
      <c r="H51" s="60"/>
      <c r="I51" s="60"/>
      <c r="J51" s="7"/>
    </row>
    <row r="52" spans="1:13" ht="16.5">
      <c r="B52" s="3" t="s">
        <v>165</v>
      </c>
      <c r="C52" s="3"/>
      <c r="D52" s="8"/>
      <c r="F52" s="280" t="s">
        <v>25</v>
      </c>
      <c r="G52" s="280"/>
      <c r="H52" s="280"/>
      <c r="I52" s="280"/>
      <c r="J52" s="7"/>
    </row>
    <row r="53" spans="1:13" ht="16.5">
      <c r="B53" s="3"/>
      <c r="C53" s="3"/>
      <c r="D53" s="8"/>
      <c r="F53" s="281" t="s">
        <v>26</v>
      </c>
      <c r="G53" s="281"/>
      <c r="H53" s="281"/>
      <c r="I53" s="281"/>
      <c r="J53" s="7"/>
    </row>
    <row r="54" spans="1:13" s="1" customFormat="1" ht="15.75">
      <c r="A54"/>
      <c r="B54" s="61" t="s">
        <v>249</v>
      </c>
      <c r="C54" s="61"/>
      <c r="D54" s="62"/>
      <c r="E54" s="61"/>
      <c r="F54" s="282" t="s">
        <v>27</v>
      </c>
      <c r="G54" s="282"/>
      <c r="H54" s="282"/>
      <c r="I54" s="282"/>
      <c r="J54" s="8"/>
      <c r="M54"/>
    </row>
    <row r="55" spans="1:13" s="1" customFormat="1" ht="15.75">
      <c r="A55"/>
      <c r="B55" s="61" t="s">
        <v>250</v>
      </c>
      <c r="C55" s="61"/>
      <c r="D55" s="62"/>
      <c r="E55" s="61"/>
      <c r="F55" s="63"/>
      <c r="G55" s="64"/>
      <c r="H55" s="65"/>
      <c r="I55" s="7"/>
      <c r="J55" s="8"/>
      <c r="M55"/>
    </row>
    <row r="56" spans="1:13" s="1" customFormat="1" ht="17.25" thickBot="1">
      <c r="A56"/>
      <c r="B56" s="66" t="s">
        <v>251</v>
      </c>
      <c r="C56" s="49"/>
      <c r="D56" s="9"/>
      <c r="E56" s="49"/>
      <c r="F56" s="67"/>
      <c r="G56" s="68"/>
      <c r="H56" s="69"/>
      <c r="I56" s="9"/>
      <c r="J56" s="9"/>
      <c r="M56"/>
    </row>
    <row r="57" spans="1:13" s="1" customFormat="1" ht="16.5">
      <c r="A57"/>
      <c r="B57" s="70" t="s">
        <v>28</v>
      </c>
      <c r="C57" s="71"/>
      <c r="D57" s="72"/>
      <c r="E57" s="71"/>
      <c r="F57" s="73"/>
      <c r="G57" s="74"/>
      <c r="H57" s="75"/>
      <c r="I57" s="72"/>
      <c r="J57" s="116"/>
      <c r="M57"/>
    </row>
    <row r="58" spans="1:13" s="1" customFormat="1" ht="17.25" thickBot="1">
      <c r="A58"/>
      <c r="B58" s="76" t="s">
        <v>29</v>
      </c>
      <c r="C58" s="77"/>
      <c r="D58" s="41"/>
      <c r="E58" s="77"/>
      <c r="F58" s="78"/>
      <c r="G58" s="79"/>
      <c r="H58" s="80"/>
      <c r="I58" s="41"/>
      <c r="J58" s="55"/>
      <c r="M58"/>
    </row>
  </sheetData>
  <mergeCells count="5">
    <mergeCell ref="B1:J1"/>
    <mergeCell ref="C48:E48"/>
    <mergeCell ref="F52:I52"/>
    <mergeCell ref="F53:I53"/>
    <mergeCell ref="F54:I54"/>
  </mergeCells>
  <pageMargins left="0.78740157480314965" right="0.78740157480314965" top="2.1653543307086616" bottom="0.59055118110236227" header="0" footer="0"/>
  <pageSetup scale="5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18" zoomScale="80" zoomScaleNormal="80" workbookViewId="0">
      <selection activeCell="D25" sqref="D25:D27"/>
    </sheetView>
  </sheetViews>
  <sheetFormatPr defaultRowHeight="12.75"/>
  <cols>
    <col min="2" max="2" width="8" customWidth="1"/>
    <col min="3" max="3" width="16.7109375" customWidth="1"/>
    <col min="4" max="4" width="10.7109375" style="1" customWidth="1"/>
    <col min="5" max="5" width="63.7109375" customWidth="1"/>
    <col min="6" max="6" width="10.7109375" style="53" customWidth="1"/>
    <col min="7" max="7" width="7.85546875" style="113" customWidth="1"/>
    <col min="8" max="8" width="14.7109375" style="1" customWidth="1"/>
    <col min="9" max="9" width="12.7109375" style="81" customWidth="1"/>
    <col min="10" max="10" width="14.85546875" style="53" bestFit="1" customWidth="1"/>
    <col min="11" max="11" width="12.7109375" style="1" customWidth="1"/>
    <col min="12" max="12" width="11.5703125" style="1" bestFit="1" customWidth="1"/>
    <col min="258" max="258" width="7" customWidth="1"/>
    <col min="259" max="259" width="16.7109375" customWidth="1"/>
    <col min="260" max="260" width="10.7109375" customWidth="1"/>
    <col min="261" max="261" width="63.7109375" customWidth="1"/>
    <col min="262" max="262" width="10.7109375" customWidth="1"/>
    <col min="263" max="263" width="6.7109375" customWidth="1"/>
    <col min="264" max="264" width="14.7109375" customWidth="1"/>
    <col min="265" max="265" width="12.7109375" customWidth="1"/>
    <col min="266" max="266" width="13.7109375" customWidth="1"/>
    <col min="267" max="267" width="12.7109375" customWidth="1"/>
    <col min="268" max="268" width="11.5703125" bestFit="1" customWidth="1"/>
    <col min="514" max="514" width="7" customWidth="1"/>
    <col min="515" max="515" width="16.7109375" customWidth="1"/>
    <col min="516" max="516" width="10.7109375" customWidth="1"/>
    <col min="517" max="517" width="63.7109375" customWidth="1"/>
    <col min="518" max="518" width="10.7109375" customWidth="1"/>
    <col min="519" max="519" width="6.7109375" customWidth="1"/>
    <col min="520" max="520" width="14.7109375" customWidth="1"/>
    <col min="521" max="521" width="12.7109375" customWidth="1"/>
    <col min="522" max="522" width="13.7109375" customWidth="1"/>
    <col min="523" max="523" width="12.7109375" customWidth="1"/>
    <col min="524" max="524" width="11.5703125" bestFit="1" customWidth="1"/>
    <col min="770" max="770" width="7" customWidth="1"/>
    <col min="771" max="771" width="16.7109375" customWidth="1"/>
    <col min="772" max="772" width="10.7109375" customWidth="1"/>
    <col min="773" max="773" width="63.7109375" customWidth="1"/>
    <col min="774" max="774" width="10.7109375" customWidth="1"/>
    <col min="775" max="775" width="6.7109375" customWidth="1"/>
    <col min="776" max="776" width="14.7109375" customWidth="1"/>
    <col min="777" max="777" width="12.7109375" customWidth="1"/>
    <col min="778" max="778" width="13.7109375" customWidth="1"/>
    <col min="779" max="779" width="12.7109375" customWidth="1"/>
    <col min="780" max="780" width="11.5703125" bestFit="1" customWidth="1"/>
    <col min="1026" max="1026" width="7" customWidth="1"/>
    <col min="1027" max="1027" width="16.7109375" customWidth="1"/>
    <col min="1028" max="1028" width="10.7109375" customWidth="1"/>
    <col min="1029" max="1029" width="63.7109375" customWidth="1"/>
    <col min="1030" max="1030" width="10.7109375" customWidth="1"/>
    <col min="1031" max="1031" width="6.7109375" customWidth="1"/>
    <col min="1032" max="1032" width="14.7109375" customWidth="1"/>
    <col min="1033" max="1033" width="12.7109375" customWidth="1"/>
    <col min="1034" max="1034" width="13.7109375" customWidth="1"/>
    <col min="1035" max="1035" width="12.7109375" customWidth="1"/>
    <col min="1036" max="1036" width="11.5703125" bestFit="1" customWidth="1"/>
    <col min="1282" max="1282" width="7" customWidth="1"/>
    <col min="1283" max="1283" width="16.7109375" customWidth="1"/>
    <col min="1284" max="1284" width="10.7109375" customWidth="1"/>
    <col min="1285" max="1285" width="63.7109375" customWidth="1"/>
    <col min="1286" max="1286" width="10.7109375" customWidth="1"/>
    <col min="1287" max="1287" width="6.7109375" customWidth="1"/>
    <col min="1288" max="1288" width="14.7109375" customWidth="1"/>
    <col min="1289" max="1289" width="12.7109375" customWidth="1"/>
    <col min="1290" max="1290" width="13.7109375" customWidth="1"/>
    <col min="1291" max="1291" width="12.7109375" customWidth="1"/>
    <col min="1292" max="1292" width="11.5703125" bestFit="1" customWidth="1"/>
    <col min="1538" max="1538" width="7" customWidth="1"/>
    <col min="1539" max="1539" width="16.7109375" customWidth="1"/>
    <col min="1540" max="1540" width="10.7109375" customWidth="1"/>
    <col min="1541" max="1541" width="63.7109375" customWidth="1"/>
    <col min="1542" max="1542" width="10.7109375" customWidth="1"/>
    <col min="1543" max="1543" width="6.7109375" customWidth="1"/>
    <col min="1544" max="1544" width="14.7109375" customWidth="1"/>
    <col min="1545" max="1545" width="12.7109375" customWidth="1"/>
    <col min="1546" max="1546" width="13.7109375" customWidth="1"/>
    <col min="1547" max="1547" width="12.7109375" customWidth="1"/>
    <col min="1548" max="1548" width="11.5703125" bestFit="1" customWidth="1"/>
    <col min="1794" max="1794" width="7" customWidth="1"/>
    <col min="1795" max="1795" width="16.7109375" customWidth="1"/>
    <col min="1796" max="1796" width="10.7109375" customWidth="1"/>
    <col min="1797" max="1797" width="63.7109375" customWidth="1"/>
    <col min="1798" max="1798" width="10.7109375" customWidth="1"/>
    <col min="1799" max="1799" width="6.7109375" customWidth="1"/>
    <col min="1800" max="1800" width="14.7109375" customWidth="1"/>
    <col min="1801" max="1801" width="12.7109375" customWidth="1"/>
    <col min="1802" max="1802" width="13.7109375" customWidth="1"/>
    <col min="1803" max="1803" width="12.7109375" customWidth="1"/>
    <col min="1804" max="1804" width="11.5703125" bestFit="1" customWidth="1"/>
    <col min="2050" max="2050" width="7" customWidth="1"/>
    <col min="2051" max="2051" width="16.7109375" customWidth="1"/>
    <col min="2052" max="2052" width="10.7109375" customWidth="1"/>
    <col min="2053" max="2053" width="63.7109375" customWidth="1"/>
    <col min="2054" max="2054" width="10.7109375" customWidth="1"/>
    <col min="2055" max="2055" width="6.7109375" customWidth="1"/>
    <col min="2056" max="2056" width="14.7109375" customWidth="1"/>
    <col min="2057" max="2057" width="12.7109375" customWidth="1"/>
    <col min="2058" max="2058" width="13.7109375" customWidth="1"/>
    <col min="2059" max="2059" width="12.7109375" customWidth="1"/>
    <col min="2060" max="2060" width="11.5703125" bestFit="1" customWidth="1"/>
    <col min="2306" max="2306" width="7" customWidth="1"/>
    <col min="2307" max="2307" width="16.7109375" customWidth="1"/>
    <col min="2308" max="2308" width="10.7109375" customWidth="1"/>
    <col min="2309" max="2309" width="63.7109375" customWidth="1"/>
    <col min="2310" max="2310" width="10.7109375" customWidth="1"/>
    <col min="2311" max="2311" width="6.7109375" customWidth="1"/>
    <col min="2312" max="2312" width="14.7109375" customWidth="1"/>
    <col min="2313" max="2313" width="12.7109375" customWidth="1"/>
    <col min="2314" max="2314" width="13.7109375" customWidth="1"/>
    <col min="2315" max="2315" width="12.7109375" customWidth="1"/>
    <col min="2316" max="2316" width="11.5703125" bestFit="1" customWidth="1"/>
    <col min="2562" max="2562" width="7" customWidth="1"/>
    <col min="2563" max="2563" width="16.7109375" customWidth="1"/>
    <col min="2564" max="2564" width="10.7109375" customWidth="1"/>
    <col min="2565" max="2565" width="63.7109375" customWidth="1"/>
    <col min="2566" max="2566" width="10.7109375" customWidth="1"/>
    <col min="2567" max="2567" width="6.7109375" customWidth="1"/>
    <col min="2568" max="2568" width="14.7109375" customWidth="1"/>
    <col min="2569" max="2569" width="12.7109375" customWidth="1"/>
    <col min="2570" max="2570" width="13.7109375" customWidth="1"/>
    <col min="2571" max="2571" width="12.7109375" customWidth="1"/>
    <col min="2572" max="2572" width="11.5703125" bestFit="1" customWidth="1"/>
    <col min="2818" max="2818" width="7" customWidth="1"/>
    <col min="2819" max="2819" width="16.7109375" customWidth="1"/>
    <col min="2820" max="2820" width="10.7109375" customWidth="1"/>
    <col min="2821" max="2821" width="63.7109375" customWidth="1"/>
    <col min="2822" max="2822" width="10.7109375" customWidth="1"/>
    <col min="2823" max="2823" width="6.7109375" customWidth="1"/>
    <col min="2824" max="2824" width="14.7109375" customWidth="1"/>
    <col min="2825" max="2825" width="12.7109375" customWidth="1"/>
    <col min="2826" max="2826" width="13.7109375" customWidth="1"/>
    <col min="2827" max="2827" width="12.7109375" customWidth="1"/>
    <col min="2828" max="2828" width="11.5703125" bestFit="1" customWidth="1"/>
    <col min="3074" max="3074" width="7" customWidth="1"/>
    <col min="3075" max="3075" width="16.7109375" customWidth="1"/>
    <col min="3076" max="3076" width="10.7109375" customWidth="1"/>
    <col min="3077" max="3077" width="63.7109375" customWidth="1"/>
    <col min="3078" max="3078" width="10.7109375" customWidth="1"/>
    <col min="3079" max="3079" width="6.7109375" customWidth="1"/>
    <col min="3080" max="3080" width="14.7109375" customWidth="1"/>
    <col min="3081" max="3081" width="12.7109375" customWidth="1"/>
    <col min="3082" max="3082" width="13.7109375" customWidth="1"/>
    <col min="3083" max="3083" width="12.7109375" customWidth="1"/>
    <col min="3084" max="3084" width="11.5703125" bestFit="1" customWidth="1"/>
    <col min="3330" max="3330" width="7" customWidth="1"/>
    <col min="3331" max="3331" width="16.7109375" customWidth="1"/>
    <col min="3332" max="3332" width="10.7109375" customWidth="1"/>
    <col min="3333" max="3333" width="63.7109375" customWidth="1"/>
    <col min="3334" max="3334" width="10.7109375" customWidth="1"/>
    <col min="3335" max="3335" width="6.7109375" customWidth="1"/>
    <col min="3336" max="3336" width="14.7109375" customWidth="1"/>
    <col min="3337" max="3337" width="12.7109375" customWidth="1"/>
    <col min="3338" max="3338" width="13.7109375" customWidth="1"/>
    <col min="3339" max="3339" width="12.7109375" customWidth="1"/>
    <col min="3340" max="3340" width="11.5703125" bestFit="1" customWidth="1"/>
    <col min="3586" max="3586" width="7" customWidth="1"/>
    <col min="3587" max="3587" width="16.7109375" customWidth="1"/>
    <col min="3588" max="3588" width="10.7109375" customWidth="1"/>
    <col min="3589" max="3589" width="63.7109375" customWidth="1"/>
    <col min="3590" max="3590" width="10.7109375" customWidth="1"/>
    <col min="3591" max="3591" width="6.7109375" customWidth="1"/>
    <col min="3592" max="3592" width="14.7109375" customWidth="1"/>
    <col min="3593" max="3593" width="12.7109375" customWidth="1"/>
    <col min="3594" max="3594" width="13.7109375" customWidth="1"/>
    <col min="3595" max="3595" width="12.7109375" customWidth="1"/>
    <col min="3596" max="3596" width="11.5703125" bestFit="1" customWidth="1"/>
    <col min="3842" max="3842" width="7" customWidth="1"/>
    <col min="3843" max="3843" width="16.7109375" customWidth="1"/>
    <col min="3844" max="3844" width="10.7109375" customWidth="1"/>
    <col min="3845" max="3845" width="63.7109375" customWidth="1"/>
    <col min="3846" max="3846" width="10.7109375" customWidth="1"/>
    <col min="3847" max="3847" width="6.7109375" customWidth="1"/>
    <col min="3848" max="3848" width="14.7109375" customWidth="1"/>
    <col min="3849" max="3849" width="12.7109375" customWidth="1"/>
    <col min="3850" max="3850" width="13.7109375" customWidth="1"/>
    <col min="3851" max="3851" width="12.7109375" customWidth="1"/>
    <col min="3852" max="3852" width="11.5703125" bestFit="1" customWidth="1"/>
    <col min="4098" max="4098" width="7" customWidth="1"/>
    <col min="4099" max="4099" width="16.7109375" customWidth="1"/>
    <col min="4100" max="4100" width="10.7109375" customWidth="1"/>
    <col min="4101" max="4101" width="63.7109375" customWidth="1"/>
    <col min="4102" max="4102" width="10.7109375" customWidth="1"/>
    <col min="4103" max="4103" width="6.7109375" customWidth="1"/>
    <col min="4104" max="4104" width="14.7109375" customWidth="1"/>
    <col min="4105" max="4105" width="12.7109375" customWidth="1"/>
    <col min="4106" max="4106" width="13.7109375" customWidth="1"/>
    <col min="4107" max="4107" width="12.7109375" customWidth="1"/>
    <col min="4108" max="4108" width="11.5703125" bestFit="1" customWidth="1"/>
    <col min="4354" max="4354" width="7" customWidth="1"/>
    <col min="4355" max="4355" width="16.7109375" customWidth="1"/>
    <col min="4356" max="4356" width="10.7109375" customWidth="1"/>
    <col min="4357" max="4357" width="63.7109375" customWidth="1"/>
    <col min="4358" max="4358" width="10.7109375" customWidth="1"/>
    <col min="4359" max="4359" width="6.7109375" customWidth="1"/>
    <col min="4360" max="4360" width="14.7109375" customWidth="1"/>
    <col min="4361" max="4361" width="12.7109375" customWidth="1"/>
    <col min="4362" max="4362" width="13.7109375" customWidth="1"/>
    <col min="4363" max="4363" width="12.7109375" customWidth="1"/>
    <col min="4364" max="4364" width="11.5703125" bestFit="1" customWidth="1"/>
    <col min="4610" max="4610" width="7" customWidth="1"/>
    <col min="4611" max="4611" width="16.7109375" customWidth="1"/>
    <col min="4612" max="4612" width="10.7109375" customWidth="1"/>
    <col min="4613" max="4613" width="63.7109375" customWidth="1"/>
    <col min="4614" max="4614" width="10.7109375" customWidth="1"/>
    <col min="4615" max="4615" width="6.7109375" customWidth="1"/>
    <col min="4616" max="4616" width="14.7109375" customWidth="1"/>
    <col min="4617" max="4617" width="12.7109375" customWidth="1"/>
    <col min="4618" max="4618" width="13.7109375" customWidth="1"/>
    <col min="4619" max="4619" width="12.7109375" customWidth="1"/>
    <col min="4620" max="4620" width="11.5703125" bestFit="1" customWidth="1"/>
    <col min="4866" max="4866" width="7" customWidth="1"/>
    <col min="4867" max="4867" width="16.7109375" customWidth="1"/>
    <col min="4868" max="4868" width="10.7109375" customWidth="1"/>
    <col min="4869" max="4869" width="63.7109375" customWidth="1"/>
    <col min="4870" max="4870" width="10.7109375" customWidth="1"/>
    <col min="4871" max="4871" width="6.7109375" customWidth="1"/>
    <col min="4872" max="4872" width="14.7109375" customWidth="1"/>
    <col min="4873" max="4873" width="12.7109375" customWidth="1"/>
    <col min="4874" max="4874" width="13.7109375" customWidth="1"/>
    <col min="4875" max="4875" width="12.7109375" customWidth="1"/>
    <col min="4876" max="4876" width="11.5703125" bestFit="1" customWidth="1"/>
    <col min="5122" max="5122" width="7" customWidth="1"/>
    <col min="5123" max="5123" width="16.7109375" customWidth="1"/>
    <col min="5124" max="5124" width="10.7109375" customWidth="1"/>
    <col min="5125" max="5125" width="63.7109375" customWidth="1"/>
    <col min="5126" max="5126" width="10.7109375" customWidth="1"/>
    <col min="5127" max="5127" width="6.7109375" customWidth="1"/>
    <col min="5128" max="5128" width="14.7109375" customWidth="1"/>
    <col min="5129" max="5129" width="12.7109375" customWidth="1"/>
    <col min="5130" max="5130" width="13.7109375" customWidth="1"/>
    <col min="5131" max="5131" width="12.7109375" customWidth="1"/>
    <col min="5132" max="5132" width="11.5703125" bestFit="1" customWidth="1"/>
    <col min="5378" max="5378" width="7" customWidth="1"/>
    <col min="5379" max="5379" width="16.7109375" customWidth="1"/>
    <col min="5380" max="5380" width="10.7109375" customWidth="1"/>
    <col min="5381" max="5381" width="63.7109375" customWidth="1"/>
    <col min="5382" max="5382" width="10.7109375" customWidth="1"/>
    <col min="5383" max="5383" width="6.7109375" customWidth="1"/>
    <col min="5384" max="5384" width="14.7109375" customWidth="1"/>
    <col min="5385" max="5385" width="12.7109375" customWidth="1"/>
    <col min="5386" max="5386" width="13.7109375" customWidth="1"/>
    <col min="5387" max="5387" width="12.7109375" customWidth="1"/>
    <col min="5388" max="5388" width="11.5703125" bestFit="1" customWidth="1"/>
    <col min="5634" max="5634" width="7" customWidth="1"/>
    <col min="5635" max="5635" width="16.7109375" customWidth="1"/>
    <col min="5636" max="5636" width="10.7109375" customWidth="1"/>
    <col min="5637" max="5637" width="63.7109375" customWidth="1"/>
    <col min="5638" max="5638" width="10.7109375" customWidth="1"/>
    <col min="5639" max="5639" width="6.7109375" customWidth="1"/>
    <col min="5640" max="5640" width="14.7109375" customWidth="1"/>
    <col min="5641" max="5641" width="12.7109375" customWidth="1"/>
    <col min="5642" max="5642" width="13.7109375" customWidth="1"/>
    <col min="5643" max="5643" width="12.7109375" customWidth="1"/>
    <col min="5644" max="5644" width="11.5703125" bestFit="1" customWidth="1"/>
    <col min="5890" max="5890" width="7" customWidth="1"/>
    <col min="5891" max="5891" width="16.7109375" customWidth="1"/>
    <col min="5892" max="5892" width="10.7109375" customWidth="1"/>
    <col min="5893" max="5893" width="63.7109375" customWidth="1"/>
    <col min="5894" max="5894" width="10.7109375" customWidth="1"/>
    <col min="5895" max="5895" width="6.7109375" customWidth="1"/>
    <col min="5896" max="5896" width="14.7109375" customWidth="1"/>
    <col min="5897" max="5897" width="12.7109375" customWidth="1"/>
    <col min="5898" max="5898" width="13.7109375" customWidth="1"/>
    <col min="5899" max="5899" width="12.7109375" customWidth="1"/>
    <col min="5900" max="5900" width="11.5703125" bestFit="1" customWidth="1"/>
    <col min="6146" max="6146" width="7" customWidth="1"/>
    <col min="6147" max="6147" width="16.7109375" customWidth="1"/>
    <col min="6148" max="6148" width="10.7109375" customWidth="1"/>
    <col min="6149" max="6149" width="63.7109375" customWidth="1"/>
    <col min="6150" max="6150" width="10.7109375" customWidth="1"/>
    <col min="6151" max="6151" width="6.7109375" customWidth="1"/>
    <col min="6152" max="6152" width="14.7109375" customWidth="1"/>
    <col min="6153" max="6153" width="12.7109375" customWidth="1"/>
    <col min="6154" max="6154" width="13.7109375" customWidth="1"/>
    <col min="6155" max="6155" width="12.7109375" customWidth="1"/>
    <col min="6156" max="6156" width="11.5703125" bestFit="1" customWidth="1"/>
    <col min="6402" max="6402" width="7" customWidth="1"/>
    <col min="6403" max="6403" width="16.7109375" customWidth="1"/>
    <col min="6404" max="6404" width="10.7109375" customWidth="1"/>
    <col min="6405" max="6405" width="63.7109375" customWidth="1"/>
    <col min="6406" max="6406" width="10.7109375" customWidth="1"/>
    <col min="6407" max="6407" width="6.7109375" customWidth="1"/>
    <col min="6408" max="6408" width="14.7109375" customWidth="1"/>
    <col min="6409" max="6409" width="12.7109375" customWidth="1"/>
    <col min="6410" max="6410" width="13.7109375" customWidth="1"/>
    <col min="6411" max="6411" width="12.7109375" customWidth="1"/>
    <col min="6412" max="6412" width="11.5703125" bestFit="1" customWidth="1"/>
    <col min="6658" max="6658" width="7" customWidth="1"/>
    <col min="6659" max="6659" width="16.7109375" customWidth="1"/>
    <col min="6660" max="6660" width="10.7109375" customWidth="1"/>
    <col min="6661" max="6661" width="63.7109375" customWidth="1"/>
    <col min="6662" max="6662" width="10.7109375" customWidth="1"/>
    <col min="6663" max="6663" width="6.7109375" customWidth="1"/>
    <col min="6664" max="6664" width="14.7109375" customWidth="1"/>
    <col min="6665" max="6665" width="12.7109375" customWidth="1"/>
    <col min="6666" max="6666" width="13.7109375" customWidth="1"/>
    <col min="6667" max="6667" width="12.7109375" customWidth="1"/>
    <col min="6668" max="6668" width="11.5703125" bestFit="1" customWidth="1"/>
    <col min="6914" max="6914" width="7" customWidth="1"/>
    <col min="6915" max="6915" width="16.7109375" customWidth="1"/>
    <col min="6916" max="6916" width="10.7109375" customWidth="1"/>
    <col min="6917" max="6917" width="63.7109375" customWidth="1"/>
    <col min="6918" max="6918" width="10.7109375" customWidth="1"/>
    <col min="6919" max="6919" width="6.7109375" customWidth="1"/>
    <col min="6920" max="6920" width="14.7109375" customWidth="1"/>
    <col min="6921" max="6921" width="12.7109375" customWidth="1"/>
    <col min="6922" max="6922" width="13.7109375" customWidth="1"/>
    <col min="6923" max="6923" width="12.7109375" customWidth="1"/>
    <col min="6924" max="6924" width="11.5703125" bestFit="1" customWidth="1"/>
    <col min="7170" max="7170" width="7" customWidth="1"/>
    <col min="7171" max="7171" width="16.7109375" customWidth="1"/>
    <col min="7172" max="7172" width="10.7109375" customWidth="1"/>
    <col min="7173" max="7173" width="63.7109375" customWidth="1"/>
    <col min="7174" max="7174" width="10.7109375" customWidth="1"/>
    <col min="7175" max="7175" width="6.7109375" customWidth="1"/>
    <col min="7176" max="7176" width="14.7109375" customWidth="1"/>
    <col min="7177" max="7177" width="12.7109375" customWidth="1"/>
    <col min="7178" max="7178" width="13.7109375" customWidth="1"/>
    <col min="7179" max="7179" width="12.7109375" customWidth="1"/>
    <col min="7180" max="7180" width="11.5703125" bestFit="1" customWidth="1"/>
    <col min="7426" max="7426" width="7" customWidth="1"/>
    <col min="7427" max="7427" width="16.7109375" customWidth="1"/>
    <col min="7428" max="7428" width="10.7109375" customWidth="1"/>
    <col min="7429" max="7429" width="63.7109375" customWidth="1"/>
    <col min="7430" max="7430" width="10.7109375" customWidth="1"/>
    <col min="7431" max="7431" width="6.7109375" customWidth="1"/>
    <col min="7432" max="7432" width="14.7109375" customWidth="1"/>
    <col min="7433" max="7433" width="12.7109375" customWidth="1"/>
    <col min="7434" max="7434" width="13.7109375" customWidth="1"/>
    <col min="7435" max="7435" width="12.7109375" customWidth="1"/>
    <col min="7436" max="7436" width="11.5703125" bestFit="1" customWidth="1"/>
    <col min="7682" max="7682" width="7" customWidth="1"/>
    <col min="7683" max="7683" width="16.7109375" customWidth="1"/>
    <col min="7684" max="7684" width="10.7109375" customWidth="1"/>
    <col min="7685" max="7685" width="63.7109375" customWidth="1"/>
    <col min="7686" max="7686" width="10.7109375" customWidth="1"/>
    <col min="7687" max="7687" width="6.7109375" customWidth="1"/>
    <col min="7688" max="7688" width="14.7109375" customWidth="1"/>
    <col min="7689" max="7689" width="12.7109375" customWidth="1"/>
    <col min="7690" max="7690" width="13.7109375" customWidth="1"/>
    <col min="7691" max="7691" width="12.7109375" customWidth="1"/>
    <col min="7692" max="7692" width="11.5703125" bestFit="1" customWidth="1"/>
    <col min="7938" max="7938" width="7" customWidth="1"/>
    <col min="7939" max="7939" width="16.7109375" customWidth="1"/>
    <col min="7940" max="7940" width="10.7109375" customWidth="1"/>
    <col min="7941" max="7941" width="63.7109375" customWidth="1"/>
    <col min="7942" max="7942" width="10.7109375" customWidth="1"/>
    <col min="7943" max="7943" width="6.7109375" customWidth="1"/>
    <col min="7944" max="7944" width="14.7109375" customWidth="1"/>
    <col min="7945" max="7945" width="12.7109375" customWidth="1"/>
    <col min="7946" max="7946" width="13.7109375" customWidth="1"/>
    <col min="7947" max="7947" width="12.7109375" customWidth="1"/>
    <col min="7948" max="7948" width="11.5703125" bestFit="1" customWidth="1"/>
    <col min="8194" max="8194" width="7" customWidth="1"/>
    <col min="8195" max="8195" width="16.7109375" customWidth="1"/>
    <col min="8196" max="8196" width="10.7109375" customWidth="1"/>
    <col min="8197" max="8197" width="63.7109375" customWidth="1"/>
    <col min="8198" max="8198" width="10.7109375" customWidth="1"/>
    <col min="8199" max="8199" width="6.7109375" customWidth="1"/>
    <col min="8200" max="8200" width="14.7109375" customWidth="1"/>
    <col min="8201" max="8201" width="12.7109375" customWidth="1"/>
    <col min="8202" max="8202" width="13.7109375" customWidth="1"/>
    <col min="8203" max="8203" width="12.7109375" customWidth="1"/>
    <col min="8204" max="8204" width="11.5703125" bestFit="1" customWidth="1"/>
    <col min="8450" max="8450" width="7" customWidth="1"/>
    <col min="8451" max="8451" width="16.7109375" customWidth="1"/>
    <col min="8452" max="8452" width="10.7109375" customWidth="1"/>
    <col min="8453" max="8453" width="63.7109375" customWidth="1"/>
    <col min="8454" max="8454" width="10.7109375" customWidth="1"/>
    <col min="8455" max="8455" width="6.7109375" customWidth="1"/>
    <col min="8456" max="8456" width="14.7109375" customWidth="1"/>
    <col min="8457" max="8457" width="12.7109375" customWidth="1"/>
    <col min="8458" max="8458" width="13.7109375" customWidth="1"/>
    <col min="8459" max="8459" width="12.7109375" customWidth="1"/>
    <col min="8460" max="8460" width="11.5703125" bestFit="1" customWidth="1"/>
    <col min="8706" max="8706" width="7" customWidth="1"/>
    <col min="8707" max="8707" width="16.7109375" customWidth="1"/>
    <col min="8708" max="8708" width="10.7109375" customWidth="1"/>
    <col min="8709" max="8709" width="63.7109375" customWidth="1"/>
    <col min="8710" max="8710" width="10.7109375" customWidth="1"/>
    <col min="8711" max="8711" width="6.7109375" customWidth="1"/>
    <col min="8712" max="8712" width="14.7109375" customWidth="1"/>
    <col min="8713" max="8713" width="12.7109375" customWidth="1"/>
    <col min="8714" max="8714" width="13.7109375" customWidth="1"/>
    <col min="8715" max="8715" width="12.7109375" customWidth="1"/>
    <col min="8716" max="8716" width="11.5703125" bestFit="1" customWidth="1"/>
    <col min="8962" max="8962" width="7" customWidth="1"/>
    <col min="8963" max="8963" width="16.7109375" customWidth="1"/>
    <col min="8964" max="8964" width="10.7109375" customWidth="1"/>
    <col min="8965" max="8965" width="63.7109375" customWidth="1"/>
    <col min="8966" max="8966" width="10.7109375" customWidth="1"/>
    <col min="8967" max="8967" width="6.7109375" customWidth="1"/>
    <col min="8968" max="8968" width="14.7109375" customWidth="1"/>
    <col min="8969" max="8969" width="12.7109375" customWidth="1"/>
    <col min="8970" max="8970" width="13.7109375" customWidth="1"/>
    <col min="8971" max="8971" width="12.7109375" customWidth="1"/>
    <col min="8972" max="8972" width="11.5703125" bestFit="1" customWidth="1"/>
    <col min="9218" max="9218" width="7" customWidth="1"/>
    <col min="9219" max="9219" width="16.7109375" customWidth="1"/>
    <col min="9220" max="9220" width="10.7109375" customWidth="1"/>
    <col min="9221" max="9221" width="63.7109375" customWidth="1"/>
    <col min="9222" max="9222" width="10.7109375" customWidth="1"/>
    <col min="9223" max="9223" width="6.7109375" customWidth="1"/>
    <col min="9224" max="9224" width="14.7109375" customWidth="1"/>
    <col min="9225" max="9225" width="12.7109375" customWidth="1"/>
    <col min="9226" max="9226" width="13.7109375" customWidth="1"/>
    <col min="9227" max="9227" width="12.7109375" customWidth="1"/>
    <col min="9228" max="9228" width="11.5703125" bestFit="1" customWidth="1"/>
    <col min="9474" max="9474" width="7" customWidth="1"/>
    <col min="9475" max="9475" width="16.7109375" customWidth="1"/>
    <col min="9476" max="9476" width="10.7109375" customWidth="1"/>
    <col min="9477" max="9477" width="63.7109375" customWidth="1"/>
    <col min="9478" max="9478" width="10.7109375" customWidth="1"/>
    <col min="9479" max="9479" width="6.7109375" customWidth="1"/>
    <col min="9480" max="9480" width="14.7109375" customWidth="1"/>
    <col min="9481" max="9481" width="12.7109375" customWidth="1"/>
    <col min="9482" max="9482" width="13.7109375" customWidth="1"/>
    <col min="9483" max="9483" width="12.7109375" customWidth="1"/>
    <col min="9484" max="9484" width="11.5703125" bestFit="1" customWidth="1"/>
    <col min="9730" max="9730" width="7" customWidth="1"/>
    <col min="9731" max="9731" width="16.7109375" customWidth="1"/>
    <col min="9732" max="9732" width="10.7109375" customWidth="1"/>
    <col min="9733" max="9733" width="63.7109375" customWidth="1"/>
    <col min="9734" max="9734" width="10.7109375" customWidth="1"/>
    <col min="9735" max="9735" width="6.7109375" customWidth="1"/>
    <col min="9736" max="9736" width="14.7109375" customWidth="1"/>
    <col min="9737" max="9737" width="12.7109375" customWidth="1"/>
    <col min="9738" max="9738" width="13.7109375" customWidth="1"/>
    <col min="9739" max="9739" width="12.7109375" customWidth="1"/>
    <col min="9740" max="9740" width="11.5703125" bestFit="1" customWidth="1"/>
    <col min="9986" max="9986" width="7" customWidth="1"/>
    <col min="9987" max="9987" width="16.7109375" customWidth="1"/>
    <col min="9988" max="9988" width="10.7109375" customWidth="1"/>
    <col min="9989" max="9989" width="63.7109375" customWidth="1"/>
    <col min="9990" max="9990" width="10.7109375" customWidth="1"/>
    <col min="9991" max="9991" width="6.7109375" customWidth="1"/>
    <col min="9992" max="9992" width="14.7109375" customWidth="1"/>
    <col min="9993" max="9993" width="12.7109375" customWidth="1"/>
    <col min="9994" max="9994" width="13.7109375" customWidth="1"/>
    <col min="9995" max="9995" width="12.7109375" customWidth="1"/>
    <col min="9996" max="9996" width="11.5703125" bestFit="1" customWidth="1"/>
    <col min="10242" max="10242" width="7" customWidth="1"/>
    <col min="10243" max="10243" width="16.7109375" customWidth="1"/>
    <col min="10244" max="10244" width="10.7109375" customWidth="1"/>
    <col min="10245" max="10245" width="63.7109375" customWidth="1"/>
    <col min="10246" max="10246" width="10.7109375" customWidth="1"/>
    <col min="10247" max="10247" width="6.7109375" customWidth="1"/>
    <col min="10248" max="10248" width="14.7109375" customWidth="1"/>
    <col min="10249" max="10249" width="12.7109375" customWidth="1"/>
    <col min="10250" max="10250" width="13.7109375" customWidth="1"/>
    <col min="10251" max="10251" width="12.7109375" customWidth="1"/>
    <col min="10252" max="10252" width="11.5703125" bestFit="1" customWidth="1"/>
    <col min="10498" max="10498" width="7" customWidth="1"/>
    <col min="10499" max="10499" width="16.7109375" customWidth="1"/>
    <col min="10500" max="10500" width="10.7109375" customWidth="1"/>
    <col min="10501" max="10501" width="63.7109375" customWidth="1"/>
    <col min="10502" max="10502" width="10.7109375" customWidth="1"/>
    <col min="10503" max="10503" width="6.7109375" customWidth="1"/>
    <col min="10504" max="10504" width="14.7109375" customWidth="1"/>
    <col min="10505" max="10505" width="12.7109375" customWidth="1"/>
    <col min="10506" max="10506" width="13.7109375" customWidth="1"/>
    <col min="10507" max="10507" width="12.7109375" customWidth="1"/>
    <col min="10508" max="10508" width="11.5703125" bestFit="1" customWidth="1"/>
    <col min="10754" max="10754" width="7" customWidth="1"/>
    <col min="10755" max="10755" width="16.7109375" customWidth="1"/>
    <col min="10756" max="10756" width="10.7109375" customWidth="1"/>
    <col min="10757" max="10757" width="63.7109375" customWidth="1"/>
    <col min="10758" max="10758" width="10.7109375" customWidth="1"/>
    <col min="10759" max="10759" width="6.7109375" customWidth="1"/>
    <col min="10760" max="10760" width="14.7109375" customWidth="1"/>
    <col min="10761" max="10761" width="12.7109375" customWidth="1"/>
    <col min="10762" max="10762" width="13.7109375" customWidth="1"/>
    <col min="10763" max="10763" width="12.7109375" customWidth="1"/>
    <col min="10764" max="10764" width="11.5703125" bestFit="1" customWidth="1"/>
    <col min="11010" max="11010" width="7" customWidth="1"/>
    <col min="11011" max="11011" width="16.7109375" customWidth="1"/>
    <col min="11012" max="11012" width="10.7109375" customWidth="1"/>
    <col min="11013" max="11013" width="63.7109375" customWidth="1"/>
    <col min="11014" max="11014" width="10.7109375" customWidth="1"/>
    <col min="11015" max="11015" width="6.7109375" customWidth="1"/>
    <col min="11016" max="11016" width="14.7109375" customWidth="1"/>
    <col min="11017" max="11017" width="12.7109375" customWidth="1"/>
    <col min="11018" max="11018" width="13.7109375" customWidth="1"/>
    <col min="11019" max="11019" width="12.7109375" customWidth="1"/>
    <col min="11020" max="11020" width="11.5703125" bestFit="1" customWidth="1"/>
    <col min="11266" max="11266" width="7" customWidth="1"/>
    <col min="11267" max="11267" width="16.7109375" customWidth="1"/>
    <col min="11268" max="11268" width="10.7109375" customWidth="1"/>
    <col min="11269" max="11269" width="63.7109375" customWidth="1"/>
    <col min="11270" max="11270" width="10.7109375" customWidth="1"/>
    <col min="11271" max="11271" width="6.7109375" customWidth="1"/>
    <col min="11272" max="11272" width="14.7109375" customWidth="1"/>
    <col min="11273" max="11273" width="12.7109375" customWidth="1"/>
    <col min="11274" max="11274" width="13.7109375" customWidth="1"/>
    <col min="11275" max="11275" width="12.7109375" customWidth="1"/>
    <col min="11276" max="11276" width="11.5703125" bestFit="1" customWidth="1"/>
    <col min="11522" max="11522" width="7" customWidth="1"/>
    <col min="11523" max="11523" width="16.7109375" customWidth="1"/>
    <col min="11524" max="11524" width="10.7109375" customWidth="1"/>
    <col min="11525" max="11525" width="63.7109375" customWidth="1"/>
    <col min="11526" max="11526" width="10.7109375" customWidth="1"/>
    <col min="11527" max="11527" width="6.7109375" customWidth="1"/>
    <col min="11528" max="11528" width="14.7109375" customWidth="1"/>
    <col min="11529" max="11529" width="12.7109375" customWidth="1"/>
    <col min="11530" max="11530" width="13.7109375" customWidth="1"/>
    <col min="11531" max="11531" width="12.7109375" customWidth="1"/>
    <col min="11532" max="11532" width="11.5703125" bestFit="1" customWidth="1"/>
    <col min="11778" max="11778" width="7" customWidth="1"/>
    <col min="11779" max="11779" width="16.7109375" customWidth="1"/>
    <col min="11780" max="11780" width="10.7109375" customWidth="1"/>
    <col min="11781" max="11781" width="63.7109375" customWidth="1"/>
    <col min="11782" max="11782" width="10.7109375" customWidth="1"/>
    <col min="11783" max="11783" width="6.7109375" customWidth="1"/>
    <col min="11784" max="11784" width="14.7109375" customWidth="1"/>
    <col min="11785" max="11785" width="12.7109375" customWidth="1"/>
    <col min="11786" max="11786" width="13.7109375" customWidth="1"/>
    <col min="11787" max="11787" width="12.7109375" customWidth="1"/>
    <col min="11788" max="11788" width="11.5703125" bestFit="1" customWidth="1"/>
    <col min="12034" max="12034" width="7" customWidth="1"/>
    <col min="12035" max="12035" width="16.7109375" customWidth="1"/>
    <col min="12036" max="12036" width="10.7109375" customWidth="1"/>
    <col min="12037" max="12037" width="63.7109375" customWidth="1"/>
    <col min="12038" max="12038" width="10.7109375" customWidth="1"/>
    <col min="12039" max="12039" width="6.7109375" customWidth="1"/>
    <col min="12040" max="12040" width="14.7109375" customWidth="1"/>
    <col min="12041" max="12041" width="12.7109375" customWidth="1"/>
    <col min="12042" max="12042" width="13.7109375" customWidth="1"/>
    <col min="12043" max="12043" width="12.7109375" customWidth="1"/>
    <col min="12044" max="12044" width="11.5703125" bestFit="1" customWidth="1"/>
    <col min="12290" max="12290" width="7" customWidth="1"/>
    <col min="12291" max="12291" width="16.7109375" customWidth="1"/>
    <col min="12292" max="12292" width="10.7109375" customWidth="1"/>
    <col min="12293" max="12293" width="63.7109375" customWidth="1"/>
    <col min="12294" max="12294" width="10.7109375" customWidth="1"/>
    <col min="12295" max="12295" width="6.7109375" customWidth="1"/>
    <col min="12296" max="12296" width="14.7109375" customWidth="1"/>
    <col min="12297" max="12297" width="12.7109375" customWidth="1"/>
    <col min="12298" max="12298" width="13.7109375" customWidth="1"/>
    <col min="12299" max="12299" width="12.7109375" customWidth="1"/>
    <col min="12300" max="12300" width="11.5703125" bestFit="1" customWidth="1"/>
    <col min="12546" max="12546" width="7" customWidth="1"/>
    <col min="12547" max="12547" width="16.7109375" customWidth="1"/>
    <col min="12548" max="12548" width="10.7109375" customWidth="1"/>
    <col min="12549" max="12549" width="63.7109375" customWidth="1"/>
    <col min="12550" max="12550" width="10.7109375" customWidth="1"/>
    <col min="12551" max="12551" width="6.7109375" customWidth="1"/>
    <col min="12552" max="12552" width="14.7109375" customWidth="1"/>
    <col min="12553" max="12553" width="12.7109375" customWidth="1"/>
    <col min="12554" max="12554" width="13.7109375" customWidth="1"/>
    <col min="12555" max="12555" width="12.7109375" customWidth="1"/>
    <col min="12556" max="12556" width="11.5703125" bestFit="1" customWidth="1"/>
    <col min="12802" max="12802" width="7" customWidth="1"/>
    <col min="12803" max="12803" width="16.7109375" customWidth="1"/>
    <col min="12804" max="12804" width="10.7109375" customWidth="1"/>
    <col min="12805" max="12805" width="63.7109375" customWidth="1"/>
    <col min="12806" max="12806" width="10.7109375" customWidth="1"/>
    <col min="12807" max="12807" width="6.7109375" customWidth="1"/>
    <col min="12808" max="12808" width="14.7109375" customWidth="1"/>
    <col min="12809" max="12809" width="12.7109375" customWidth="1"/>
    <col min="12810" max="12810" width="13.7109375" customWidth="1"/>
    <col min="12811" max="12811" width="12.7109375" customWidth="1"/>
    <col min="12812" max="12812" width="11.5703125" bestFit="1" customWidth="1"/>
    <col min="13058" max="13058" width="7" customWidth="1"/>
    <col min="13059" max="13059" width="16.7109375" customWidth="1"/>
    <col min="13060" max="13060" width="10.7109375" customWidth="1"/>
    <col min="13061" max="13061" width="63.7109375" customWidth="1"/>
    <col min="13062" max="13062" width="10.7109375" customWidth="1"/>
    <col min="13063" max="13063" width="6.7109375" customWidth="1"/>
    <col min="13064" max="13064" width="14.7109375" customWidth="1"/>
    <col min="13065" max="13065" width="12.7109375" customWidth="1"/>
    <col min="13066" max="13066" width="13.7109375" customWidth="1"/>
    <col min="13067" max="13067" width="12.7109375" customWidth="1"/>
    <col min="13068" max="13068" width="11.5703125" bestFit="1" customWidth="1"/>
    <col min="13314" max="13314" width="7" customWidth="1"/>
    <col min="13315" max="13315" width="16.7109375" customWidth="1"/>
    <col min="13316" max="13316" width="10.7109375" customWidth="1"/>
    <col min="13317" max="13317" width="63.7109375" customWidth="1"/>
    <col min="13318" max="13318" width="10.7109375" customWidth="1"/>
    <col min="13319" max="13319" width="6.7109375" customWidth="1"/>
    <col min="13320" max="13320" width="14.7109375" customWidth="1"/>
    <col min="13321" max="13321" width="12.7109375" customWidth="1"/>
    <col min="13322" max="13322" width="13.7109375" customWidth="1"/>
    <col min="13323" max="13323" width="12.7109375" customWidth="1"/>
    <col min="13324" max="13324" width="11.5703125" bestFit="1" customWidth="1"/>
    <col min="13570" max="13570" width="7" customWidth="1"/>
    <col min="13571" max="13571" width="16.7109375" customWidth="1"/>
    <col min="13572" max="13572" width="10.7109375" customWidth="1"/>
    <col min="13573" max="13573" width="63.7109375" customWidth="1"/>
    <col min="13574" max="13574" width="10.7109375" customWidth="1"/>
    <col min="13575" max="13575" width="6.7109375" customWidth="1"/>
    <col min="13576" max="13576" width="14.7109375" customWidth="1"/>
    <col min="13577" max="13577" width="12.7109375" customWidth="1"/>
    <col min="13578" max="13578" width="13.7109375" customWidth="1"/>
    <col min="13579" max="13579" width="12.7109375" customWidth="1"/>
    <col min="13580" max="13580" width="11.5703125" bestFit="1" customWidth="1"/>
    <col min="13826" max="13826" width="7" customWidth="1"/>
    <col min="13827" max="13827" width="16.7109375" customWidth="1"/>
    <col min="13828" max="13828" width="10.7109375" customWidth="1"/>
    <col min="13829" max="13829" width="63.7109375" customWidth="1"/>
    <col min="13830" max="13830" width="10.7109375" customWidth="1"/>
    <col min="13831" max="13831" width="6.7109375" customWidth="1"/>
    <col min="13832" max="13832" width="14.7109375" customWidth="1"/>
    <col min="13833" max="13833" width="12.7109375" customWidth="1"/>
    <col min="13834" max="13834" width="13.7109375" customWidth="1"/>
    <col min="13835" max="13835" width="12.7109375" customWidth="1"/>
    <col min="13836" max="13836" width="11.5703125" bestFit="1" customWidth="1"/>
    <col min="14082" max="14082" width="7" customWidth="1"/>
    <col min="14083" max="14083" width="16.7109375" customWidth="1"/>
    <col min="14084" max="14084" width="10.7109375" customWidth="1"/>
    <col min="14085" max="14085" width="63.7109375" customWidth="1"/>
    <col min="14086" max="14086" width="10.7109375" customWidth="1"/>
    <col min="14087" max="14087" width="6.7109375" customWidth="1"/>
    <col min="14088" max="14088" width="14.7109375" customWidth="1"/>
    <col min="14089" max="14089" width="12.7109375" customWidth="1"/>
    <col min="14090" max="14090" width="13.7109375" customWidth="1"/>
    <col min="14091" max="14091" width="12.7109375" customWidth="1"/>
    <col min="14092" max="14092" width="11.5703125" bestFit="1" customWidth="1"/>
    <col min="14338" max="14338" width="7" customWidth="1"/>
    <col min="14339" max="14339" width="16.7109375" customWidth="1"/>
    <col min="14340" max="14340" width="10.7109375" customWidth="1"/>
    <col min="14341" max="14341" width="63.7109375" customWidth="1"/>
    <col min="14342" max="14342" width="10.7109375" customWidth="1"/>
    <col min="14343" max="14343" width="6.7109375" customWidth="1"/>
    <col min="14344" max="14344" width="14.7109375" customWidth="1"/>
    <col min="14345" max="14345" width="12.7109375" customWidth="1"/>
    <col min="14346" max="14346" width="13.7109375" customWidth="1"/>
    <col min="14347" max="14347" width="12.7109375" customWidth="1"/>
    <col min="14348" max="14348" width="11.5703125" bestFit="1" customWidth="1"/>
    <col min="14594" max="14594" width="7" customWidth="1"/>
    <col min="14595" max="14595" width="16.7109375" customWidth="1"/>
    <col min="14596" max="14596" width="10.7109375" customWidth="1"/>
    <col min="14597" max="14597" width="63.7109375" customWidth="1"/>
    <col min="14598" max="14598" width="10.7109375" customWidth="1"/>
    <col min="14599" max="14599" width="6.7109375" customWidth="1"/>
    <col min="14600" max="14600" width="14.7109375" customWidth="1"/>
    <col min="14601" max="14601" width="12.7109375" customWidth="1"/>
    <col min="14602" max="14602" width="13.7109375" customWidth="1"/>
    <col min="14603" max="14603" width="12.7109375" customWidth="1"/>
    <col min="14604" max="14604" width="11.5703125" bestFit="1" customWidth="1"/>
    <col min="14850" max="14850" width="7" customWidth="1"/>
    <col min="14851" max="14851" width="16.7109375" customWidth="1"/>
    <col min="14852" max="14852" width="10.7109375" customWidth="1"/>
    <col min="14853" max="14853" width="63.7109375" customWidth="1"/>
    <col min="14854" max="14854" width="10.7109375" customWidth="1"/>
    <col min="14855" max="14855" width="6.7109375" customWidth="1"/>
    <col min="14856" max="14856" width="14.7109375" customWidth="1"/>
    <col min="14857" max="14857" width="12.7109375" customWidth="1"/>
    <col min="14858" max="14858" width="13.7109375" customWidth="1"/>
    <col min="14859" max="14859" width="12.7109375" customWidth="1"/>
    <col min="14860" max="14860" width="11.5703125" bestFit="1" customWidth="1"/>
    <col min="15106" max="15106" width="7" customWidth="1"/>
    <col min="15107" max="15107" width="16.7109375" customWidth="1"/>
    <col min="15108" max="15108" width="10.7109375" customWidth="1"/>
    <col min="15109" max="15109" width="63.7109375" customWidth="1"/>
    <col min="15110" max="15110" width="10.7109375" customWidth="1"/>
    <col min="15111" max="15111" width="6.7109375" customWidth="1"/>
    <col min="15112" max="15112" width="14.7109375" customWidth="1"/>
    <col min="15113" max="15113" width="12.7109375" customWidth="1"/>
    <col min="15114" max="15114" width="13.7109375" customWidth="1"/>
    <col min="15115" max="15115" width="12.7109375" customWidth="1"/>
    <col min="15116" max="15116" width="11.5703125" bestFit="1" customWidth="1"/>
    <col min="15362" max="15362" width="7" customWidth="1"/>
    <col min="15363" max="15363" width="16.7109375" customWidth="1"/>
    <col min="15364" max="15364" width="10.7109375" customWidth="1"/>
    <col min="15365" max="15365" width="63.7109375" customWidth="1"/>
    <col min="15366" max="15366" width="10.7109375" customWidth="1"/>
    <col min="15367" max="15367" width="6.7109375" customWidth="1"/>
    <col min="15368" max="15368" width="14.7109375" customWidth="1"/>
    <col min="15369" max="15369" width="12.7109375" customWidth="1"/>
    <col min="15370" max="15370" width="13.7109375" customWidth="1"/>
    <col min="15371" max="15371" width="12.7109375" customWidth="1"/>
    <col min="15372" max="15372" width="11.5703125" bestFit="1" customWidth="1"/>
    <col min="15618" max="15618" width="7" customWidth="1"/>
    <col min="15619" max="15619" width="16.7109375" customWidth="1"/>
    <col min="15620" max="15620" width="10.7109375" customWidth="1"/>
    <col min="15621" max="15621" width="63.7109375" customWidth="1"/>
    <col min="15622" max="15622" width="10.7109375" customWidth="1"/>
    <col min="15623" max="15623" width="6.7109375" customWidth="1"/>
    <col min="15624" max="15624" width="14.7109375" customWidth="1"/>
    <col min="15625" max="15625" width="12.7109375" customWidth="1"/>
    <col min="15626" max="15626" width="13.7109375" customWidth="1"/>
    <col min="15627" max="15627" width="12.7109375" customWidth="1"/>
    <col min="15628" max="15628" width="11.5703125" bestFit="1" customWidth="1"/>
    <col min="15874" max="15874" width="7" customWidth="1"/>
    <col min="15875" max="15875" width="16.7109375" customWidth="1"/>
    <col min="15876" max="15876" width="10.7109375" customWidth="1"/>
    <col min="15877" max="15877" width="63.7109375" customWidth="1"/>
    <col min="15878" max="15878" width="10.7109375" customWidth="1"/>
    <col min="15879" max="15879" width="6.7109375" customWidth="1"/>
    <col min="15880" max="15880" width="14.7109375" customWidth="1"/>
    <col min="15881" max="15881" width="12.7109375" customWidth="1"/>
    <col min="15882" max="15882" width="13.7109375" customWidth="1"/>
    <col min="15883" max="15883" width="12.7109375" customWidth="1"/>
    <col min="15884" max="15884" width="11.5703125" bestFit="1" customWidth="1"/>
    <col min="16130" max="16130" width="7" customWidth="1"/>
    <col min="16131" max="16131" width="16.7109375" customWidth="1"/>
    <col min="16132" max="16132" width="10.7109375" customWidth="1"/>
    <col min="16133" max="16133" width="63.7109375" customWidth="1"/>
    <col min="16134" max="16134" width="10.7109375" customWidth="1"/>
    <col min="16135" max="16135" width="6.7109375" customWidth="1"/>
    <col min="16136" max="16136" width="14.7109375" customWidth="1"/>
    <col min="16137" max="16137" width="12.7109375" customWidth="1"/>
    <col min="16138" max="16138" width="13.7109375" customWidth="1"/>
    <col min="16139" max="16139" width="12.7109375" customWidth="1"/>
    <col min="16140" max="16140" width="11.5703125" bestFit="1" customWidth="1"/>
  </cols>
  <sheetData>
    <row r="1" spans="1:13" ht="42.75" customHeight="1">
      <c r="B1" s="277" t="s">
        <v>30</v>
      </c>
      <c r="C1" s="277"/>
      <c r="D1" s="277"/>
      <c r="E1" s="277"/>
      <c r="F1" s="277"/>
      <c r="G1" s="277"/>
      <c r="H1" s="277"/>
      <c r="I1" s="277"/>
      <c r="J1" s="277"/>
      <c r="K1" s="4"/>
    </row>
    <row r="2" spans="1:13" s="1" customFormat="1" ht="16.5">
      <c r="A2"/>
      <c r="B2" s="120" t="s">
        <v>50</v>
      </c>
      <c r="C2" s="3"/>
      <c r="D2" s="4"/>
      <c r="E2" s="6"/>
      <c r="F2" s="6"/>
      <c r="G2" s="83"/>
      <c r="H2" s="11"/>
      <c r="I2" s="7"/>
      <c r="J2" s="8"/>
      <c r="K2" s="4"/>
    </row>
    <row r="3" spans="1:13" s="1" customFormat="1" ht="16.5">
      <c r="A3"/>
      <c r="B3" s="3" t="s">
        <v>51</v>
      </c>
      <c r="C3" s="3"/>
      <c r="D3" s="4"/>
      <c r="E3" s="6"/>
      <c r="F3" s="6"/>
      <c r="G3" s="83"/>
      <c r="H3" s="11"/>
      <c r="I3" s="10"/>
      <c r="J3" s="9"/>
      <c r="K3" s="4"/>
    </row>
    <row r="4" spans="1:13" s="1" customFormat="1" ht="16.5" customHeight="1">
      <c r="A4"/>
      <c r="B4" s="121" t="s">
        <v>189</v>
      </c>
      <c r="C4" s="121"/>
      <c r="D4" s="121"/>
      <c r="E4" s="121"/>
      <c r="F4" s="6"/>
      <c r="G4" s="83"/>
      <c r="H4" s="11"/>
      <c r="I4" s="10"/>
      <c r="J4" s="9"/>
      <c r="K4" s="4"/>
    </row>
    <row r="5" spans="1:13" s="1" customFormat="1" ht="16.5">
      <c r="A5"/>
      <c r="B5" s="3" t="s">
        <v>207</v>
      </c>
      <c r="C5" s="3"/>
      <c r="D5" s="4"/>
      <c r="E5" s="6"/>
      <c r="F5" s="6"/>
      <c r="G5" s="83"/>
      <c r="H5" s="11"/>
      <c r="I5" s="7"/>
      <c r="J5" s="9"/>
      <c r="K5" s="4"/>
    </row>
    <row r="6" spans="1:13" s="1" customFormat="1" ht="17.25" thickBot="1">
      <c r="A6"/>
      <c r="B6" s="3" t="s">
        <v>258</v>
      </c>
      <c r="C6" s="3"/>
      <c r="D6" s="4"/>
      <c r="E6" s="5"/>
      <c r="F6" s="6"/>
      <c r="G6" s="83"/>
      <c r="H6" s="11"/>
      <c r="I6" s="7" t="s">
        <v>226</v>
      </c>
      <c r="J6" s="9"/>
      <c r="K6" s="4"/>
    </row>
    <row r="7" spans="1:13" s="1" customFormat="1" ht="16.5">
      <c r="A7"/>
      <c r="B7" s="12" t="s">
        <v>1</v>
      </c>
      <c r="C7" s="13" t="s">
        <v>2</v>
      </c>
      <c r="D7" s="14" t="s">
        <v>3</v>
      </c>
      <c r="E7" s="15" t="s">
        <v>4</v>
      </c>
      <c r="F7" s="16" t="s">
        <v>5</v>
      </c>
      <c r="G7" s="84" t="s">
        <v>6</v>
      </c>
      <c r="H7" s="85" t="s">
        <v>7</v>
      </c>
      <c r="I7" s="17" t="s">
        <v>8</v>
      </c>
      <c r="J7" s="18" t="s">
        <v>9</v>
      </c>
      <c r="K7" s="4"/>
      <c r="M7"/>
    </row>
    <row r="8" spans="1:13" s="1" customFormat="1" ht="17.25" thickBot="1">
      <c r="A8"/>
      <c r="B8" s="19"/>
      <c r="C8" s="20" t="s">
        <v>10</v>
      </c>
      <c r="D8" s="21" t="s">
        <v>10</v>
      </c>
      <c r="E8" s="22"/>
      <c r="F8" s="23" t="s">
        <v>0</v>
      </c>
      <c r="G8" s="86" t="s">
        <v>0</v>
      </c>
      <c r="H8" s="87" t="s">
        <v>11</v>
      </c>
      <c r="I8" s="24" t="s">
        <v>11</v>
      </c>
      <c r="J8" s="25" t="s">
        <v>12</v>
      </c>
      <c r="K8" s="4"/>
      <c r="M8"/>
    </row>
    <row r="9" spans="1:13" s="1" customFormat="1" ht="17.25" thickBot="1">
      <c r="A9"/>
      <c r="B9" s="88">
        <v>1</v>
      </c>
      <c r="C9" s="89"/>
      <c r="D9" s="90"/>
      <c r="E9" s="91" t="s">
        <v>167</v>
      </c>
      <c r="F9" s="72"/>
      <c r="G9" s="92"/>
      <c r="H9" s="225"/>
      <c r="I9" s="26"/>
      <c r="J9" s="43"/>
      <c r="L9"/>
      <c r="M9"/>
    </row>
    <row r="10" spans="1:13" s="1" customFormat="1" ht="15">
      <c r="A10"/>
      <c r="B10" s="226" t="s">
        <v>13</v>
      </c>
      <c r="C10" s="227" t="s">
        <v>190</v>
      </c>
      <c r="D10" s="228">
        <v>0.57999999999999996</v>
      </c>
      <c r="E10" s="229" t="s">
        <v>168</v>
      </c>
      <c r="F10" s="7">
        <v>198.05</v>
      </c>
      <c r="G10" s="32" t="s">
        <v>15</v>
      </c>
      <c r="H10" s="7">
        <f>D10*1.2054</f>
        <v>0.7</v>
      </c>
      <c r="I10" s="7">
        <f>SUM(F10*H10)</f>
        <v>138.63999999999999</v>
      </c>
      <c r="J10" s="44"/>
      <c r="L10"/>
      <c r="M10"/>
    </row>
    <row r="11" spans="1:13" s="1" customFormat="1" ht="15">
      <c r="A11"/>
      <c r="B11" s="226" t="s">
        <v>184</v>
      </c>
      <c r="C11" s="227" t="s">
        <v>169</v>
      </c>
      <c r="D11" s="228">
        <v>221.5</v>
      </c>
      <c r="E11" s="229" t="s">
        <v>170</v>
      </c>
      <c r="F11" s="7">
        <v>0</v>
      </c>
      <c r="G11" s="32" t="s">
        <v>18</v>
      </c>
      <c r="H11" s="7">
        <f t="shared" ref="H11:H12" si="0">D11*1.2054</f>
        <v>267</v>
      </c>
      <c r="I11" s="7">
        <f>SUM(F11*H11)</f>
        <v>0</v>
      </c>
      <c r="J11" s="44"/>
      <c r="L11"/>
      <c r="M11"/>
    </row>
    <row r="12" spans="1:13" s="1" customFormat="1" ht="15">
      <c r="A12"/>
      <c r="B12" s="226" t="s">
        <v>208</v>
      </c>
      <c r="C12" s="227" t="s">
        <v>217</v>
      </c>
      <c r="D12" s="228">
        <v>22.82</v>
      </c>
      <c r="E12" s="229" t="s">
        <v>218</v>
      </c>
      <c r="F12" s="7">
        <v>0</v>
      </c>
      <c r="G12" s="32" t="s">
        <v>15</v>
      </c>
      <c r="H12" s="7">
        <f t="shared" si="0"/>
        <v>27.51</v>
      </c>
      <c r="I12" s="7">
        <f>SUM(F12*H12)</f>
        <v>0</v>
      </c>
      <c r="J12" s="44"/>
      <c r="L12"/>
      <c r="M12"/>
    </row>
    <row r="13" spans="1:13" s="1" customFormat="1" ht="17.25" thickBot="1">
      <c r="A13"/>
      <c r="B13" s="35"/>
      <c r="C13" s="36"/>
      <c r="D13" s="230"/>
      <c r="E13" s="38" t="s">
        <v>16</v>
      </c>
      <c r="F13" s="41"/>
      <c r="G13" s="39"/>
      <c r="H13" s="231"/>
      <c r="I13" s="41"/>
      <c r="J13" s="42">
        <f>SUM(I10:I12)</f>
        <v>138.63999999999999</v>
      </c>
      <c r="L13"/>
      <c r="M13"/>
    </row>
    <row r="14" spans="1:13" s="1" customFormat="1" ht="17.25" thickBot="1">
      <c r="A14"/>
      <c r="B14" s="88">
        <v>2</v>
      </c>
      <c r="C14" s="89"/>
      <c r="D14" s="90"/>
      <c r="E14" s="91" t="s">
        <v>171</v>
      </c>
      <c r="F14" s="72"/>
      <c r="G14" s="92"/>
      <c r="H14" s="225"/>
      <c r="I14" s="26"/>
      <c r="J14" s="43"/>
      <c r="L14"/>
      <c r="M14"/>
    </row>
    <row r="15" spans="1:13" s="1" customFormat="1" ht="15">
      <c r="A15"/>
      <c r="B15" s="226" t="s">
        <v>17</v>
      </c>
      <c r="C15" s="227" t="s">
        <v>252</v>
      </c>
      <c r="D15" s="228">
        <v>1.35</v>
      </c>
      <c r="E15" s="229" t="s">
        <v>253</v>
      </c>
      <c r="F15" s="7">
        <v>198.05</v>
      </c>
      <c r="G15" s="32" t="s">
        <v>15</v>
      </c>
      <c r="H15" s="7">
        <f>D15*1.2054</f>
        <v>1.63</v>
      </c>
      <c r="I15" s="7">
        <f>SUM(F15*H15)</f>
        <v>322.82</v>
      </c>
      <c r="J15" s="44"/>
      <c r="L15"/>
      <c r="M15"/>
    </row>
    <row r="16" spans="1:13" s="1" customFormat="1" ht="17.25" thickBot="1">
      <c r="A16"/>
      <c r="B16" s="35"/>
      <c r="C16" s="36"/>
      <c r="D16" s="230"/>
      <c r="E16" s="38" t="s">
        <v>16</v>
      </c>
      <c r="F16" s="41"/>
      <c r="G16" s="39"/>
      <c r="H16" s="231"/>
      <c r="I16" s="41"/>
      <c r="J16" s="42">
        <f>SUM(I15:I15)</f>
        <v>322.82</v>
      </c>
      <c r="L16"/>
      <c r="M16"/>
    </row>
    <row r="17" spans="1:13" s="1" customFormat="1" ht="17.25" thickBot="1">
      <c r="A17"/>
      <c r="B17" s="88">
        <v>3</v>
      </c>
      <c r="C17" s="89"/>
      <c r="D17" s="90"/>
      <c r="E17" s="91" t="s">
        <v>172</v>
      </c>
      <c r="F17" s="72"/>
      <c r="G17" s="92"/>
      <c r="H17" s="225"/>
      <c r="I17" s="26"/>
      <c r="J17" s="43"/>
      <c r="L17"/>
      <c r="M17"/>
    </row>
    <row r="18" spans="1:13" s="1" customFormat="1" ht="15">
      <c r="A18"/>
      <c r="B18" s="226" t="s">
        <v>19</v>
      </c>
      <c r="C18" s="227" t="s">
        <v>227</v>
      </c>
      <c r="D18" s="228">
        <v>0.35</v>
      </c>
      <c r="E18" s="229" t="s">
        <v>173</v>
      </c>
      <c r="F18" s="7">
        <v>198.05</v>
      </c>
      <c r="G18" s="32" t="s">
        <v>15</v>
      </c>
      <c r="H18" s="7">
        <f>D18*1.2054</f>
        <v>0.42</v>
      </c>
      <c r="I18" s="7">
        <f>SUM(F18*H18)</f>
        <v>83.18</v>
      </c>
      <c r="J18" s="44"/>
      <c r="L18"/>
      <c r="M18"/>
    </row>
    <row r="19" spans="1:13" s="1" customFormat="1" ht="17.25" thickBot="1">
      <c r="A19"/>
      <c r="B19" s="35"/>
      <c r="C19" s="36"/>
      <c r="D19" s="230"/>
      <c r="E19" s="38" t="s">
        <v>16</v>
      </c>
      <c r="F19" s="41"/>
      <c r="G19" s="39"/>
      <c r="H19" s="231"/>
      <c r="I19" s="41"/>
      <c r="J19" s="42">
        <f>SUM(I18:I18)</f>
        <v>83.18</v>
      </c>
      <c r="L19"/>
      <c r="M19"/>
    </row>
    <row r="20" spans="1:13" s="1" customFormat="1" ht="17.25" thickBot="1">
      <c r="A20"/>
      <c r="B20" s="88">
        <v>4</v>
      </c>
      <c r="C20" s="89"/>
      <c r="D20" s="90"/>
      <c r="E20" s="91" t="s">
        <v>187</v>
      </c>
      <c r="F20" s="72"/>
      <c r="G20" s="92"/>
      <c r="H20" s="225"/>
      <c r="I20" s="26"/>
      <c r="J20" s="43"/>
      <c r="L20"/>
      <c r="M20"/>
    </row>
    <row r="21" spans="1:13" s="1" customFormat="1" ht="30">
      <c r="A21"/>
      <c r="B21" s="255" t="s">
        <v>20</v>
      </c>
      <c r="C21" s="129" t="s">
        <v>243</v>
      </c>
      <c r="D21" s="130">
        <v>12.74</v>
      </c>
      <c r="E21" s="239" t="s">
        <v>244</v>
      </c>
      <c r="F21" s="132">
        <v>18.32</v>
      </c>
      <c r="G21" s="133" t="s">
        <v>15</v>
      </c>
      <c r="H21" s="132">
        <f>D21*1.2054</f>
        <v>15.36</v>
      </c>
      <c r="I21" s="132">
        <f>SUM(F21*H21)</f>
        <v>281.39999999999998</v>
      </c>
      <c r="J21" s="44"/>
      <c r="L21"/>
      <c r="M21"/>
    </row>
    <row r="22" spans="1:13" s="1" customFormat="1" ht="17.25" thickBot="1">
      <c r="A22"/>
      <c r="B22" s="35"/>
      <c r="C22" s="36"/>
      <c r="D22" s="230"/>
      <c r="E22" s="38" t="s">
        <v>16</v>
      </c>
      <c r="F22" s="41"/>
      <c r="G22" s="39"/>
      <c r="H22" s="231"/>
      <c r="I22" s="41"/>
      <c r="J22" s="42">
        <f>SUM(I21:I21)</f>
        <v>281.39999999999998</v>
      </c>
      <c r="L22"/>
      <c r="M22"/>
    </row>
    <row r="23" spans="1:13" ht="17.25" thickBot="1">
      <c r="A23" s="2"/>
      <c r="B23" s="88">
        <v>5</v>
      </c>
      <c r="C23" s="89"/>
      <c r="D23" s="90"/>
      <c r="E23" s="91" t="s">
        <v>153</v>
      </c>
      <c r="F23" s="72"/>
      <c r="G23" s="92"/>
      <c r="H23" s="225"/>
      <c r="I23" s="26"/>
      <c r="J23" s="43"/>
      <c r="L23" s="53"/>
    </row>
    <row r="24" spans="1:13" ht="16.5">
      <c r="B24" s="232"/>
      <c r="C24" s="233"/>
      <c r="D24" s="234"/>
      <c r="E24" s="235" t="s">
        <v>174</v>
      </c>
      <c r="F24" s="7"/>
      <c r="G24" s="32"/>
      <c r="H24" s="7"/>
      <c r="I24" s="7"/>
      <c r="J24" s="44"/>
      <c r="L24"/>
    </row>
    <row r="25" spans="1:13" ht="45">
      <c r="B25" s="238" t="s">
        <v>48</v>
      </c>
      <c r="C25" s="139" t="s">
        <v>175</v>
      </c>
      <c r="D25" s="137">
        <v>60.83</v>
      </c>
      <c r="E25" s="239" t="s">
        <v>176</v>
      </c>
      <c r="F25" s="132">
        <v>138.33000000000001</v>
      </c>
      <c r="G25" s="133" t="s">
        <v>15</v>
      </c>
      <c r="H25" s="132">
        <f>D25*1.2054</f>
        <v>73.319999999999993</v>
      </c>
      <c r="I25" s="132">
        <f>SUM(F25*H25)</f>
        <v>10142.36</v>
      </c>
      <c r="J25" s="44"/>
      <c r="L25"/>
    </row>
    <row r="26" spans="1:13" ht="45">
      <c r="B26" s="238" t="s">
        <v>49</v>
      </c>
      <c r="C26" s="129" t="s">
        <v>241</v>
      </c>
      <c r="D26" s="137">
        <v>80.760000000000005</v>
      </c>
      <c r="E26" s="239" t="s">
        <v>242</v>
      </c>
      <c r="F26" s="132">
        <v>39.700000000000003</v>
      </c>
      <c r="G26" s="133" t="s">
        <v>15</v>
      </c>
      <c r="H26" s="132">
        <f t="shared" ref="H26:H27" si="1">D26*1.2054</f>
        <v>97.35</v>
      </c>
      <c r="I26" s="132">
        <f t="shared" ref="I26:I27" si="2">SUM(F26*H26)</f>
        <v>3864.8</v>
      </c>
      <c r="J26" s="44"/>
      <c r="L26"/>
    </row>
    <row r="27" spans="1:13" ht="45">
      <c r="B27" s="135" t="s">
        <v>135</v>
      </c>
      <c r="C27" s="129" t="s">
        <v>241</v>
      </c>
      <c r="D27" s="137">
        <v>80.760000000000005</v>
      </c>
      <c r="E27" s="239" t="s">
        <v>242</v>
      </c>
      <c r="F27" s="132">
        <v>4.8</v>
      </c>
      <c r="G27" s="133" t="s">
        <v>15</v>
      </c>
      <c r="H27" s="132">
        <f t="shared" si="1"/>
        <v>97.35</v>
      </c>
      <c r="I27" s="132">
        <f t="shared" si="2"/>
        <v>467.28</v>
      </c>
      <c r="J27" s="44" t="s">
        <v>0</v>
      </c>
      <c r="L27"/>
    </row>
    <row r="28" spans="1:13" ht="17.25" thickBot="1">
      <c r="B28" s="240"/>
      <c r="C28" s="241" t="s">
        <v>0</v>
      </c>
      <c r="D28" s="230"/>
      <c r="E28" s="38" t="s">
        <v>16</v>
      </c>
      <c r="F28" s="41"/>
      <c r="G28" s="39"/>
      <c r="H28" s="242"/>
      <c r="I28" s="41"/>
      <c r="J28" s="42">
        <f>SUM(I24:I28)</f>
        <v>14474.44</v>
      </c>
      <c r="L28" s="237"/>
    </row>
    <row r="29" spans="1:13" ht="17.25" thickBot="1">
      <c r="B29" s="88">
        <v>6</v>
      </c>
      <c r="C29" s="89"/>
      <c r="D29" s="90"/>
      <c r="E29" s="91" t="s">
        <v>177</v>
      </c>
      <c r="F29" s="72"/>
      <c r="G29" s="92"/>
      <c r="H29" s="225"/>
      <c r="I29" s="26"/>
      <c r="J29" s="43"/>
      <c r="L29"/>
      <c r="M29" s="53"/>
    </row>
    <row r="30" spans="1:13" ht="15">
      <c r="B30" s="29" t="s">
        <v>33</v>
      </c>
      <c r="C30" s="30" t="s">
        <v>254</v>
      </c>
      <c r="D30" s="50">
        <v>315.94</v>
      </c>
      <c r="E30" s="31" t="s">
        <v>178</v>
      </c>
      <c r="F30" s="7">
        <v>1.4</v>
      </c>
      <c r="G30" s="32" t="s">
        <v>18</v>
      </c>
      <c r="H30" s="7">
        <f>D30*1.2054</f>
        <v>380.83</v>
      </c>
      <c r="I30" s="7">
        <f>SUM(F30*H30)</f>
        <v>533.16</v>
      </c>
      <c r="J30" s="44"/>
      <c r="L30" s="243"/>
    </row>
    <row r="31" spans="1:13" ht="15">
      <c r="B31" s="244" t="s">
        <v>46</v>
      </c>
      <c r="C31" s="245" t="s">
        <v>179</v>
      </c>
      <c r="D31" s="246">
        <v>26.51</v>
      </c>
      <c r="E31" s="247" t="s">
        <v>180</v>
      </c>
      <c r="F31" s="7">
        <v>37.380000000000003</v>
      </c>
      <c r="G31" s="248" t="s">
        <v>15</v>
      </c>
      <c r="H31" s="7">
        <f t="shared" ref="H31:H32" si="3">D31*1.2054</f>
        <v>31.96</v>
      </c>
      <c r="I31" s="249">
        <f>SUM(F31*H31)</f>
        <v>1194.6600000000001</v>
      </c>
      <c r="J31" s="44"/>
      <c r="K31" s="236"/>
      <c r="L31" s="53"/>
    </row>
    <row r="32" spans="1:13" ht="30">
      <c r="B32" s="250" t="s">
        <v>144</v>
      </c>
      <c r="C32" s="251" t="s">
        <v>181</v>
      </c>
      <c r="D32" s="252">
        <v>10.73</v>
      </c>
      <c r="E32" s="239" t="s">
        <v>182</v>
      </c>
      <c r="F32" s="132">
        <v>38.97</v>
      </c>
      <c r="G32" s="253" t="s">
        <v>183</v>
      </c>
      <c r="H32" s="132">
        <f t="shared" si="3"/>
        <v>12.93</v>
      </c>
      <c r="I32" s="254">
        <f>SUM(F32*H32)</f>
        <v>503.88</v>
      </c>
      <c r="J32" s="44"/>
      <c r="K32" s="236"/>
      <c r="L32" s="53"/>
    </row>
    <row r="33" spans="1:13" ht="17.25" thickBot="1">
      <c r="B33" s="35"/>
      <c r="C33" s="36"/>
      <c r="D33" s="230"/>
      <c r="E33" s="38" t="s">
        <v>16</v>
      </c>
      <c r="F33" s="41"/>
      <c r="G33" s="39"/>
      <c r="H33" s="231"/>
      <c r="I33" s="41"/>
      <c r="J33" s="42">
        <f>SUM(I30:I32)</f>
        <v>2231.6999999999998</v>
      </c>
      <c r="L33" s="53"/>
    </row>
    <row r="34" spans="1:13" ht="17.25" thickBot="1">
      <c r="B34" s="88">
        <v>7</v>
      </c>
      <c r="C34" s="89"/>
      <c r="D34" s="90"/>
      <c r="E34" s="91" t="s">
        <v>185</v>
      </c>
      <c r="F34" s="72"/>
      <c r="G34" s="92"/>
      <c r="H34" s="225"/>
      <c r="I34" s="26"/>
      <c r="J34" s="43"/>
      <c r="L34"/>
      <c r="M34" s="53"/>
    </row>
    <row r="35" spans="1:13" ht="45">
      <c r="B35" s="135" t="s">
        <v>34</v>
      </c>
      <c r="C35" s="221" t="s">
        <v>188</v>
      </c>
      <c r="D35" s="137">
        <v>34.61</v>
      </c>
      <c r="E35" s="138" t="s">
        <v>255</v>
      </c>
      <c r="F35" s="132">
        <v>109.5</v>
      </c>
      <c r="G35" s="133" t="s">
        <v>186</v>
      </c>
      <c r="H35" s="132">
        <f>D35*1.2054</f>
        <v>41.72</v>
      </c>
      <c r="I35" s="132">
        <f>SUM(F35*H35)</f>
        <v>4568.34</v>
      </c>
      <c r="J35" s="44"/>
      <c r="L35" s="243"/>
    </row>
    <row r="36" spans="1:13" ht="17.25" thickBot="1">
      <c r="B36" s="35"/>
      <c r="C36" s="36"/>
      <c r="D36" s="230"/>
      <c r="E36" s="38" t="s">
        <v>16</v>
      </c>
      <c r="F36" s="41"/>
      <c r="G36" s="39"/>
      <c r="H36" s="231"/>
      <c r="I36" s="41"/>
      <c r="J36" s="42">
        <f>SUM(I35:I35)</f>
        <v>4568.34</v>
      </c>
      <c r="L36" s="53"/>
    </row>
    <row r="37" spans="1:13" ht="17.25" thickBot="1">
      <c r="B37" s="88">
        <v>8</v>
      </c>
      <c r="C37" s="89"/>
      <c r="D37" s="90"/>
      <c r="E37" s="91" t="s">
        <v>215</v>
      </c>
      <c r="F37" s="72"/>
      <c r="G37" s="92"/>
      <c r="H37" s="225"/>
      <c r="I37" s="26"/>
      <c r="J37" s="43"/>
      <c r="L37"/>
      <c r="M37" s="53"/>
    </row>
    <row r="38" spans="1:13" s="1" customFormat="1" ht="15">
      <c r="A38"/>
      <c r="B38" s="264" t="s">
        <v>191</v>
      </c>
      <c r="C38" s="276" t="s">
        <v>254</v>
      </c>
      <c r="D38" s="50">
        <v>315.94</v>
      </c>
      <c r="E38" s="31" t="s">
        <v>178</v>
      </c>
      <c r="F38" s="7">
        <v>0.04</v>
      </c>
      <c r="G38" s="32" t="s">
        <v>18</v>
      </c>
      <c r="H38" s="132">
        <f>D38*1.2054</f>
        <v>380.83</v>
      </c>
      <c r="I38" s="132">
        <f>SUM(F38*H38)</f>
        <v>15.23</v>
      </c>
      <c r="J38" s="44"/>
    </row>
    <row r="39" spans="1:13" s="1" customFormat="1" ht="30">
      <c r="A39"/>
      <c r="B39" s="265" t="s">
        <v>192</v>
      </c>
      <c r="C39" s="139" t="s">
        <v>219</v>
      </c>
      <c r="D39" s="137">
        <v>7.37</v>
      </c>
      <c r="E39" s="138" t="s">
        <v>220</v>
      </c>
      <c r="F39" s="132">
        <v>3.24</v>
      </c>
      <c r="G39" s="133" t="s">
        <v>183</v>
      </c>
      <c r="H39" s="132">
        <f>D39*1.2054</f>
        <v>8.8800000000000008</v>
      </c>
      <c r="I39" s="132">
        <f>SUM(F39*H39)</f>
        <v>28.77</v>
      </c>
      <c r="J39" s="44"/>
    </row>
    <row r="40" spans="1:13" s="1" customFormat="1" ht="15">
      <c r="A40"/>
      <c r="B40" s="264" t="s">
        <v>209</v>
      </c>
      <c r="C40" s="139" t="s">
        <v>221</v>
      </c>
      <c r="D40" s="137">
        <v>26.51</v>
      </c>
      <c r="E40" s="138" t="s">
        <v>222</v>
      </c>
      <c r="F40" s="132">
        <v>1.17</v>
      </c>
      <c r="G40" s="133" t="s">
        <v>15</v>
      </c>
      <c r="H40" s="132">
        <f>D40*1.2054</f>
        <v>31.96</v>
      </c>
      <c r="I40" s="132">
        <f>SUM(F40*H40)</f>
        <v>37.39</v>
      </c>
      <c r="J40" s="44"/>
    </row>
    <row r="41" spans="1:13" ht="17.25" thickBot="1">
      <c r="B41" s="35"/>
      <c r="C41" s="36"/>
      <c r="D41" s="230"/>
      <c r="E41" s="38" t="s">
        <v>16</v>
      </c>
      <c r="F41" s="41"/>
      <c r="G41" s="39"/>
      <c r="H41" s="231"/>
      <c r="I41" s="41"/>
      <c r="J41" s="42">
        <f>SUM(I38:I40)</f>
        <v>81.39</v>
      </c>
      <c r="L41" s="53"/>
    </row>
    <row r="42" spans="1:13" ht="17.25" thickBot="1">
      <c r="A42" s="2"/>
      <c r="B42" s="88">
        <v>9</v>
      </c>
      <c r="C42" s="89"/>
      <c r="D42" s="90"/>
      <c r="E42" s="91" t="s">
        <v>210</v>
      </c>
      <c r="F42" s="257"/>
      <c r="G42" s="258"/>
      <c r="H42" s="259"/>
      <c r="I42" s="26"/>
      <c r="J42" s="43"/>
      <c r="L42" s="53"/>
    </row>
    <row r="43" spans="1:13" ht="16.5">
      <c r="B43" s="232"/>
      <c r="C43" s="233"/>
      <c r="D43" s="234"/>
      <c r="E43" s="235" t="s">
        <v>211</v>
      </c>
      <c r="F43" s="132"/>
      <c r="G43" s="133"/>
      <c r="H43" s="132"/>
      <c r="I43" s="7"/>
      <c r="J43" s="44"/>
      <c r="L43" s="53"/>
    </row>
    <row r="44" spans="1:13" ht="15">
      <c r="B44" s="238" t="s">
        <v>193</v>
      </c>
      <c r="C44" s="139" t="s">
        <v>212</v>
      </c>
      <c r="D44" s="137">
        <v>34.61</v>
      </c>
      <c r="E44" s="239" t="s">
        <v>213</v>
      </c>
      <c r="F44" s="132">
        <v>10.45</v>
      </c>
      <c r="G44" s="133" t="s">
        <v>15</v>
      </c>
      <c r="H44" s="132">
        <f>D44*1.2054</f>
        <v>41.72</v>
      </c>
      <c r="I44" s="132">
        <f>SUM(F44*H44)</f>
        <v>435.97</v>
      </c>
      <c r="J44" s="44"/>
      <c r="L44" s="53"/>
    </row>
    <row r="45" spans="1:13" ht="17.25" thickBot="1">
      <c r="B45" s="240"/>
      <c r="C45" s="260" t="s">
        <v>0</v>
      </c>
      <c r="D45" s="230"/>
      <c r="E45" s="38" t="s">
        <v>16</v>
      </c>
      <c r="F45" s="261"/>
      <c r="G45" s="262"/>
      <c r="H45" s="263"/>
      <c r="I45" s="41"/>
      <c r="J45" s="42">
        <f>SUM(I43:I44)</f>
        <v>435.97</v>
      </c>
      <c r="L45" s="53"/>
    </row>
    <row r="46" spans="1:13" ht="17.25" thickBot="1">
      <c r="B46" s="54"/>
      <c r="C46" s="77"/>
      <c r="D46" s="40"/>
      <c r="E46" s="38"/>
      <c r="F46" s="136"/>
      <c r="G46" s="39"/>
      <c r="H46" s="40"/>
      <c r="I46" s="41"/>
      <c r="J46" s="103"/>
    </row>
    <row r="47" spans="1:13" ht="18" thickBot="1">
      <c r="B47" s="104"/>
      <c r="C47" s="105"/>
      <c r="D47" s="106"/>
      <c r="E47" s="107" t="s">
        <v>22</v>
      </c>
      <c r="F47" s="108"/>
      <c r="G47" s="109"/>
      <c r="H47" s="110"/>
      <c r="I47" s="111"/>
      <c r="J47" s="112">
        <f>SUM(I9:I44)</f>
        <v>22617.88</v>
      </c>
    </row>
    <row r="48" spans="1:13" ht="15">
      <c r="B48" s="31" t="s">
        <v>0</v>
      </c>
      <c r="C48" s="279" t="str">
        <f>[1]Lista!C23</f>
        <v>Maravilha (SC), 26 de Fevereiro de 2016.</v>
      </c>
      <c r="D48" s="279"/>
      <c r="E48" s="279"/>
      <c r="F48" s="7"/>
      <c r="G48" s="56"/>
      <c r="H48" s="7"/>
      <c r="I48" s="56"/>
      <c r="J48" s="57"/>
    </row>
    <row r="49" spans="1:13" ht="16.5">
      <c r="B49" s="3" t="s">
        <v>23</v>
      </c>
      <c r="C49" s="31"/>
      <c r="D49" s="33"/>
      <c r="E49" s="58"/>
      <c r="F49" s="59"/>
      <c r="G49" s="59"/>
      <c r="H49" s="59"/>
      <c r="I49" s="59"/>
      <c r="J49" s="7"/>
    </row>
    <row r="50" spans="1:13" ht="16.5">
      <c r="B50" s="3" t="s">
        <v>24</v>
      </c>
      <c r="C50" s="31"/>
      <c r="D50" s="33"/>
      <c r="E50" s="58"/>
      <c r="F50" s="59"/>
      <c r="G50" s="59"/>
      <c r="H50" s="59"/>
      <c r="I50" s="59"/>
      <c r="J50" s="7"/>
    </row>
    <row r="51" spans="1:13" ht="16.5">
      <c r="B51" s="3" t="s">
        <v>128</v>
      </c>
      <c r="C51" s="3"/>
      <c r="D51" s="4"/>
      <c r="F51" s="60"/>
      <c r="G51" s="60"/>
      <c r="H51" s="60"/>
      <c r="I51" s="60"/>
      <c r="J51" s="7"/>
    </row>
    <row r="52" spans="1:13" ht="16.5">
      <c r="B52" s="3" t="s">
        <v>165</v>
      </c>
      <c r="C52" s="3"/>
      <c r="D52" s="8"/>
      <c r="F52" s="280" t="s">
        <v>25</v>
      </c>
      <c r="G52" s="280"/>
      <c r="H52" s="280"/>
      <c r="I52" s="280"/>
      <c r="J52" s="7"/>
    </row>
    <row r="53" spans="1:13" ht="16.5">
      <c r="B53" s="3"/>
      <c r="C53" s="3"/>
      <c r="D53" s="8"/>
      <c r="F53" s="281" t="s">
        <v>26</v>
      </c>
      <c r="G53" s="281"/>
      <c r="H53" s="281"/>
      <c r="I53" s="281"/>
      <c r="J53" s="7"/>
    </row>
    <row r="54" spans="1:13" s="1" customFormat="1" ht="15.75">
      <c r="A54"/>
      <c r="B54" s="61" t="s">
        <v>249</v>
      </c>
      <c r="C54" s="61"/>
      <c r="D54" s="62"/>
      <c r="E54" s="61"/>
      <c r="F54" s="282" t="s">
        <v>27</v>
      </c>
      <c r="G54" s="282"/>
      <c r="H54" s="282"/>
      <c r="I54" s="282"/>
      <c r="J54" s="8"/>
      <c r="M54"/>
    </row>
    <row r="55" spans="1:13" s="1" customFormat="1" ht="15.75">
      <c r="A55"/>
      <c r="B55" s="61" t="s">
        <v>250</v>
      </c>
      <c r="C55" s="61"/>
      <c r="D55" s="62"/>
      <c r="E55" s="61"/>
      <c r="F55" s="63"/>
      <c r="G55" s="64"/>
      <c r="H55" s="65"/>
      <c r="I55" s="7"/>
      <c r="J55" s="8"/>
      <c r="M55"/>
    </row>
    <row r="56" spans="1:13" s="1" customFormat="1" ht="17.25" thickBot="1">
      <c r="A56"/>
      <c r="B56" s="66" t="s">
        <v>251</v>
      </c>
      <c r="C56" s="49"/>
      <c r="D56" s="9"/>
      <c r="E56" s="49"/>
      <c r="F56" s="67"/>
      <c r="G56" s="68"/>
      <c r="H56" s="69"/>
      <c r="I56" s="9"/>
      <c r="J56" s="9"/>
      <c r="M56"/>
    </row>
    <row r="57" spans="1:13" s="1" customFormat="1" ht="16.5">
      <c r="A57"/>
      <c r="B57" s="70" t="s">
        <v>28</v>
      </c>
      <c r="C57" s="71"/>
      <c r="D57" s="72"/>
      <c r="E57" s="71"/>
      <c r="F57" s="73"/>
      <c r="G57" s="74"/>
      <c r="H57" s="75"/>
      <c r="I57" s="72"/>
      <c r="J57" s="116"/>
      <c r="M57"/>
    </row>
    <row r="58" spans="1:13" s="1" customFormat="1" ht="17.25" thickBot="1">
      <c r="A58"/>
      <c r="B58" s="76" t="s">
        <v>29</v>
      </c>
      <c r="C58" s="77"/>
      <c r="D58" s="41"/>
      <c r="E58" s="77"/>
      <c r="F58" s="78"/>
      <c r="G58" s="79"/>
      <c r="H58" s="80"/>
      <c r="I58" s="41"/>
      <c r="J58" s="55"/>
      <c r="M58"/>
    </row>
  </sheetData>
  <mergeCells count="5">
    <mergeCell ref="B1:J1"/>
    <mergeCell ref="C48:E48"/>
    <mergeCell ref="F52:I52"/>
    <mergeCell ref="F53:I53"/>
    <mergeCell ref="F54:I54"/>
  </mergeCells>
  <pageMargins left="0.78740157480314965" right="0.78740157480314965" top="2.1653543307086616" bottom="0.59055118110236227" header="0" footer="0"/>
  <pageSetup scale="53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21" zoomScale="80" zoomScaleNormal="80" workbookViewId="0">
      <selection activeCell="E32" sqref="E32"/>
    </sheetView>
  </sheetViews>
  <sheetFormatPr defaultRowHeight="12.75"/>
  <cols>
    <col min="2" max="2" width="8" customWidth="1"/>
    <col min="3" max="3" width="16.7109375" customWidth="1"/>
    <col min="4" max="4" width="10.7109375" style="1" customWidth="1"/>
    <col min="5" max="5" width="63.7109375" customWidth="1"/>
    <col min="6" max="6" width="10.7109375" style="53" customWidth="1"/>
    <col min="7" max="7" width="7.85546875" style="113" customWidth="1"/>
    <col min="8" max="8" width="14.7109375" style="1" customWidth="1"/>
    <col min="9" max="9" width="12.7109375" style="81" customWidth="1"/>
    <col min="10" max="10" width="14.85546875" style="53" bestFit="1" customWidth="1"/>
    <col min="11" max="11" width="12.7109375" style="1" customWidth="1"/>
    <col min="12" max="12" width="11.5703125" style="1" bestFit="1" customWidth="1"/>
    <col min="258" max="258" width="7" customWidth="1"/>
    <col min="259" max="259" width="16.7109375" customWidth="1"/>
    <col min="260" max="260" width="10.7109375" customWidth="1"/>
    <col min="261" max="261" width="63.7109375" customWidth="1"/>
    <col min="262" max="262" width="10.7109375" customWidth="1"/>
    <col min="263" max="263" width="6.7109375" customWidth="1"/>
    <col min="264" max="264" width="14.7109375" customWidth="1"/>
    <col min="265" max="265" width="12.7109375" customWidth="1"/>
    <col min="266" max="266" width="13.7109375" customWidth="1"/>
    <col min="267" max="267" width="12.7109375" customWidth="1"/>
    <col min="268" max="268" width="11.5703125" bestFit="1" customWidth="1"/>
    <col min="514" max="514" width="7" customWidth="1"/>
    <col min="515" max="515" width="16.7109375" customWidth="1"/>
    <col min="516" max="516" width="10.7109375" customWidth="1"/>
    <col min="517" max="517" width="63.7109375" customWidth="1"/>
    <col min="518" max="518" width="10.7109375" customWidth="1"/>
    <col min="519" max="519" width="6.7109375" customWidth="1"/>
    <col min="520" max="520" width="14.7109375" customWidth="1"/>
    <col min="521" max="521" width="12.7109375" customWidth="1"/>
    <col min="522" max="522" width="13.7109375" customWidth="1"/>
    <col min="523" max="523" width="12.7109375" customWidth="1"/>
    <col min="524" max="524" width="11.5703125" bestFit="1" customWidth="1"/>
    <col min="770" max="770" width="7" customWidth="1"/>
    <col min="771" max="771" width="16.7109375" customWidth="1"/>
    <col min="772" max="772" width="10.7109375" customWidth="1"/>
    <col min="773" max="773" width="63.7109375" customWidth="1"/>
    <col min="774" max="774" width="10.7109375" customWidth="1"/>
    <col min="775" max="775" width="6.7109375" customWidth="1"/>
    <col min="776" max="776" width="14.7109375" customWidth="1"/>
    <col min="777" max="777" width="12.7109375" customWidth="1"/>
    <col min="778" max="778" width="13.7109375" customWidth="1"/>
    <col min="779" max="779" width="12.7109375" customWidth="1"/>
    <col min="780" max="780" width="11.5703125" bestFit="1" customWidth="1"/>
    <col min="1026" max="1026" width="7" customWidth="1"/>
    <col min="1027" max="1027" width="16.7109375" customWidth="1"/>
    <col min="1028" max="1028" width="10.7109375" customWidth="1"/>
    <col min="1029" max="1029" width="63.7109375" customWidth="1"/>
    <col min="1030" max="1030" width="10.7109375" customWidth="1"/>
    <col min="1031" max="1031" width="6.7109375" customWidth="1"/>
    <col min="1032" max="1032" width="14.7109375" customWidth="1"/>
    <col min="1033" max="1033" width="12.7109375" customWidth="1"/>
    <col min="1034" max="1034" width="13.7109375" customWidth="1"/>
    <col min="1035" max="1035" width="12.7109375" customWidth="1"/>
    <col min="1036" max="1036" width="11.5703125" bestFit="1" customWidth="1"/>
    <col min="1282" max="1282" width="7" customWidth="1"/>
    <col min="1283" max="1283" width="16.7109375" customWidth="1"/>
    <col min="1284" max="1284" width="10.7109375" customWidth="1"/>
    <col min="1285" max="1285" width="63.7109375" customWidth="1"/>
    <col min="1286" max="1286" width="10.7109375" customWidth="1"/>
    <col min="1287" max="1287" width="6.7109375" customWidth="1"/>
    <col min="1288" max="1288" width="14.7109375" customWidth="1"/>
    <col min="1289" max="1289" width="12.7109375" customWidth="1"/>
    <col min="1290" max="1290" width="13.7109375" customWidth="1"/>
    <col min="1291" max="1291" width="12.7109375" customWidth="1"/>
    <col min="1292" max="1292" width="11.5703125" bestFit="1" customWidth="1"/>
    <col min="1538" max="1538" width="7" customWidth="1"/>
    <col min="1539" max="1539" width="16.7109375" customWidth="1"/>
    <col min="1540" max="1540" width="10.7109375" customWidth="1"/>
    <col min="1541" max="1541" width="63.7109375" customWidth="1"/>
    <col min="1542" max="1542" width="10.7109375" customWidth="1"/>
    <col min="1543" max="1543" width="6.7109375" customWidth="1"/>
    <col min="1544" max="1544" width="14.7109375" customWidth="1"/>
    <col min="1545" max="1545" width="12.7109375" customWidth="1"/>
    <col min="1546" max="1546" width="13.7109375" customWidth="1"/>
    <col min="1547" max="1547" width="12.7109375" customWidth="1"/>
    <col min="1548" max="1548" width="11.5703125" bestFit="1" customWidth="1"/>
    <col min="1794" max="1794" width="7" customWidth="1"/>
    <col min="1795" max="1795" width="16.7109375" customWidth="1"/>
    <col min="1796" max="1796" width="10.7109375" customWidth="1"/>
    <col min="1797" max="1797" width="63.7109375" customWidth="1"/>
    <col min="1798" max="1798" width="10.7109375" customWidth="1"/>
    <col min="1799" max="1799" width="6.7109375" customWidth="1"/>
    <col min="1800" max="1800" width="14.7109375" customWidth="1"/>
    <col min="1801" max="1801" width="12.7109375" customWidth="1"/>
    <col min="1802" max="1802" width="13.7109375" customWidth="1"/>
    <col min="1803" max="1803" width="12.7109375" customWidth="1"/>
    <col min="1804" max="1804" width="11.5703125" bestFit="1" customWidth="1"/>
    <col min="2050" max="2050" width="7" customWidth="1"/>
    <col min="2051" max="2051" width="16.7109375" customWidth="1"/>
    <col min="2052" max="2052" width="10.7109375" customWidth="1"/>
    <col min="2053" max="2053" width="63.7109375" customWidth="1"/>
    <col min="2054" max="2054" width="10.7109375" customWidth="1"/>
    <col min="2055" max="2055" width="6.7109375" customWidth="1"/>
    <col min="2056" max="2056" width="14.7109375" customWidth="1"/>
    <col min="2057" max="2057" width="12.7109375" customWidth="1"/>
    <col min="2058" max="2058" width="13.7109375" customWidth="1"/>
    <col min="2059" max="2059" width="12.7109375" customWidth="1"/>
    <col min="2060" max="2060" width="11.5703125" bestFit="1" customWidth="1"/>
    <col min="2306" max="2306" width="7" customWidth="1"/>
    <col min="2307" max="2307" width="16.7109375" customWidth="1"/>
    <col min="2308" max="2308" width="10.7109375" customWidth="1"/>
    <col min="2309" max="2309" width="63.7109375" customWidth="1"/>
    <col min="2310" max="2310" width="10.7109375" customWidth="1"/>
    <col min="2311" max="2311" width="6.7109375" customWidth="1"/>
    <col min="2312" max="2312" width="14.7109375" customWidth="1"/>
    <col min="2313" max="2313" width="12.7109375" customWidth="1"/>
    <col min="2314" max="2314" width="13.7109375" customWidth="1"/>
    <col min="2315" max="2315" width="12.7109375" customWidth="1"/>
    <col min="2316" max="2316" width="11.5703125" bestFit="1" customWidth="1"/>
    <col min="2562" max="2562" width="7" customWidth="1"/>
    <col min="2563" max="2563" width="16.7109375" customWidth="1"/>
    <col min="2564" max="2564" width="10.7109375" customWidth="1"/>
    <col min="2565" max="2565" width="63.7109375" customWidth="1"/>
    <col min="2566" max="2566" width="10.7109375" customWidth="1"/>
    <col min="2567" max="2567" width="6.7109375" customWidth="1"/>
    <col min="2568" max="2568" width="14.7109375" customWidth="1"/>
    <col min="2569" max="2569" width="12.7109375" customWidth="1"/>
    <col min="2570" max="2570" width="13.7109375" customWidth="1"/>
    <col min="2571" max="2571" width="12.7109375" customWidth="1"/>
    <col min="2572" max="2572" width="11.5703125" bestFit="1" customWidth="1"/>
    <col min="2818" max="2818" width="7" customWidth="1"/>
    <col min="2819" max="2819" width="16.7109375" customWidth="1"/>
    <col min="2820" max="2820" width="10.7109375" customWidth="1"/>
    <col min="2821" max="2821" width="63.7109375" customWidth="1"/>
    <col min="2822" max="2822" width="10.7109375" customWidth="1"/>
    <col min="2823" max="2823" width="6.7109375" customWidth="1"/>
    <col min="2824" max="2824" width="14.7109375" customWidth="1"/>
    <col min="2825" max="2825" width="12.7109375" customWidth="1"/>
    <col min="2826" max="2826" width="13.7109375" customWidth="1"/>
    <col min="2827" max="2827" width="12.7109375" customWidth="1"/>
    <col min="2828" max="2828" width="11.5703125" bestFit="1" customWidth="1"/>
    <col min="3074" max="3074" width="7" customWidth="1"/>
    <col min="3075" max="3075" width="16.7109375" customWidth="1"/>
    <col min="3076" max="3076" width="10.7109375" customWidth="1"/>
    <col min="3077" max="3077" width="63.7109375" customWidth="1"/>
    <col min="3078" max="3078" width="10.7109375" customWidth="1"/>
    <col min="3079" max="3079" width="6.7109375" customWidth="1"/>
    <col min="3080" max="3080" width="14.7109375" customWidth="1"/>
    <col min="3081" max="3081" width="12.7109375" customWidth="1"/>
    <col min="3082" max="3082" width="13.7109375" customWidth="1"/>
    <col min="3083" max="3083" width="12.7109375" customWidth="1"/>
    <col min="3084" max="3084" width="11.5703125" bestFit="1" customWidth="1"/>
    <col min="3330" max="3330" width="7" customWidth="1"/>
    <col min="3331" max="3331" width="16.7109375" customWidth="1"/>
    <col min="3332" max="3332" width="10.7109375" customWidth="1"/>
    <col min="3333" max="3333" width="63.7109375" customWidth="1"/>
    <col min="3334" max="3334" width="10.7109375" customWidth="1"/>
    <col min="3335" max="3335" width="6.7109375" customWidth="1"/>
    <col min="3336" max="3336" width="14.7109375" customWidth="1"/>
    <col min="3337" max="3337" width="12.7109375" customWidth="1"/>
    <col min="3338" max="3338" width="13.7109375" customWidth="1"/>
    <col min="3339" max="3339" width="12.7109375" customWidth="1"/>
    <col min="3340" max="3340" width="11.5703125" bestFit="1" customWidth="1"/>
    <col min="3586" max="3586" width="7" customWidth="1"/>
    <col min="3587" max="3587" width="16.7109375" customWidth="1"/>
    <col min="3588" max="3588" width="10.7109375" customWidth="1"/>
    <col min="3589" max="3589" width="63.7109375" customWidth="1"/>
    <col min="3590" max="3590" width="10.7109375" customWidth="1"/>
    <col min="3591" max="3591" width="6.7109375" customWidth="1"/>
    <col min="3592" max="3592" width="14.7109375" customWidth="1"/>
    <col min="3593" max="3593" width="12.7109375" customWidth="1"/>
    <col min="3594" max="3594" width="13.7109375" customWidth="1"/>
    <col min="3595" max="3595" width="12.7109375" customWidth="1"/>
    <col min="3596" max="3596" width="11.5703125" bestFit="1" customWidth="1"/>
    <col min="3842" max="3842" width="7" customWidth="1"/>
    <col min="3843" max="3843" width="16.7109375" customWidth="1"/>
    <col min="3844" max="3844" width="10.7109375" customWidth="1"/>
    <col min="3845" max="3845" width="63.7109375" customWidth="1"/>
    <col min="3846" max="3846" width="10.7109375" customWidth="1"/>
    <col min="3847" max="3847" width="6.7109375" customWidth="1"/>
    <col min="3848" max="3848" width="14.7109375" customWidth="1"/>
    <col min="3849" max="3849" width="12.7109375" customWidth="1"/>
    <col min="3850" max="3850" width="13.7109375" customWidth="1"/>
    <col min="3851" max="3851" width="12.7109375" customWidth="1"/>
    <col min="3852" max="3852" width="11.5703125" bestFit="1" customWidth="1"/>
    <col min="4098" max="4098" width="7" customWidth="1"/>
    <col min="4099" max="4099" width="16.7109375" customWidth="1"/>
    <col min="4100" max="4100" width="10.7109375" customWidth="1"/>
    <col min="4101" max="4101" width="63.7109375" customWidth="1"/>
    <col min="4102" max="4102" width="10.7109375" customWidth="1"/>
    <col min="4103" max="4103" width="6.7109375" customWidth="1"/>
    <col min="4104" max="4104" width="14.7109375" customWidth="1"/>
    <col min="4105" max="4105" width="12.7109375" customWidth="1"/>
    <col min="4106" max="4106" width="13.7109375" customWidth="1"/>
    <col min="4107" max="4107" width="12.7109375" customWidth="1"/>
    <col min="4108" max="4108" width="11.5703125" bestFit="1" customWidth="1"/>
    <col min="4354" max="4354" width="7" customWidth="1"/>
    <col min="4355" max="4355" width="16.7109375" customWidth="1"/>
    <col min="4356" max="4356" width="10.7109375" customWidth="1"/>
    <col min="4357" max="4357" width="63.7109375" customWidth="1"/>
    <col min="4358" max="4358" width="10.7109375" customWidth="1"/>
    <col min="4359" max="4359" width="6.7109375" customWidth="1"/>
    <col min="4360" max="4360" width="14.7109375" customWidth="1"/>
    <col min="4361" max="4361" width="12.7109375" customWidth="1"/>
    <col min="4362" max="4362" width="13.7109375" customWidth="1"/>
    <col min="4363" max="4363" width="12.7109375" customWidth="1"/>
    <col min="4364" max="4364" width="11.5703125" bestFit="1" customWidth="1"/>
    <col min="4610" max="4610" width="7" customWidth="1"/>
    <col min="4611" max="4611" width="16.7109375" customWidth="1"/>
    <col min="4612" max="4612" width="10.7109375" customWidth="1"/>
    <col min="4613" max="4613" width="63.7109375" customWidth="1"/>
    <col min="4614" max="4614" width="10.7109375" customWidth="1"/>
    <col min="4615" max="4615" width="6.7109375" customWidth="1"/>
    <col min="4616" max="4616" width="14.7109375" customWidth="1"/>
    <col min="4617" max="4617" width="12.7109375" customWidth="1"/>
    <col min="4618" max="4618" width="13.7109375" customWidth="1"/>
    <col min="4619" max="4619" width="12.7109375" customWidth="1"/>
    <col min="4620" max="4620" width="11.5703125" bestFit="1" customWidth="1"/>
    <col min="4866" max="4866" width="7" customWidth="1"/>
    <col min="4867" max="4867" width="16.7109375" customWidth="1"/>
    <col min="4868" max="4868" width="10.7109375" customWidth="1"/>
    <col min="4869" max="4869" width="63.7109375" customWidth="1"/>
    <col min="4870" max="4870" width="10.7109375" customWidth="1"/>
    <col min="4871" max="4871" width="6.7109375" customWidth="1"/>
    <col min="4872" max="4872" width="14.7109375" customWidth="1"/>
    <col min="4873" max="4873" width="12.7109375" customWidth="1"/>
    <col min="4874" max="4874" width="13.7109375" customWidth="1"/>
    <col min="4875" max="4875" width="12.7109375" customWidth="1"/>
    <col min="4876" max="4876" width="11.5703125" bestFit="1" customWidth="1"/>
    <col min="5122" max="5122" width="7" customWidth="1"/>
    <col min="5123" max="5123" width="16.7109375" customWidth="1"/>
    <col min="5124" max="5124" width="10.7109375" customWidth="1"/>
    <col min="5125" max="5125" width="63.7109375" customWidth="1"/>
    <col min="5126" max="5126" width="10.7109375" customWidth="1"/>
    <col min="5127" max="5127" width="6.7109375" customWidth="1"/>
    <col min="5128" max="5128" width="14.7109375" customWidth="1"/>
    <col min="5129" max="5129" width="12.7109375" customWidth="1"/>
    <col min="5130" max="5130" width="13.7109375" customWidth="1"/>
    <col min="5131" max="5131" width="12.7109375" customWidth="1"/>
    <col min="5132" max="5132" width="11.5703125" bestFit="1" customWidth="1"/>
    <col min="5378" max="5378" width="7" customWidth="1"/>
    <col min="5379" max="5379" width="16.7109375" customWidth="1"/>
    <col min="5380" max="5380" width="10.7109375" customWidth="1"/>
    <col min="5381" max="5381" width="63.7109375" customWidth="1"/>
    <col min="5382" max="5382" width="10.7109375" customWidth="1"/>
    <col min="5383" max="5383" width="6.7109375" customWidth="1"/>
    <col min="5384" max="5384" width="14.7109375" customWidth="1"/>
    <col min="5385" max="5385" width="12.7109375" customWidth="1"/>
    <col min="5386" max="5386" width="13.7109375" customWidth="1"/>
    <col min="5387" max="5387" width="12.7109375" customWidth="1"/>
    <col min="5388" max="5388" width="11.5703125" bestFit="1" customWidth="1"/>
    <col min="5634" max="5634" width="7" customWidth="1"/>
    <col min="5635" max="5635" width="16.7109375" customWidth="1"/>
    <col min="5636" max="5636" width="10.7109375" customWidth="1"/>
    <col min="5637" max="5637" width="63.7109375" customWidth="1"/>
    <col min="5638" max="5638" width="10.7109375" customWidth="1"/>
    <col min="5639" max="5639" width="6.7109375" customWidth="1"/>
    <col min="5640" max="5640" width="14.7109375" customWidth="1"/>
    <col min="5641" max="5641" width="12.7109375" customWidth="1"/>
    <col min="5642" max="5642" width="13.7109375" customWidth="1"/>
    <col min="5643" max="5643" width="12.7109375" customWidth="1"/>
    <col min="5644" max="5644" width="11.5703125" bestFit="1" customWidth="1"/>
    <col min="5890" max="5890" width="7" customWidth="1"/>
    <col min="5891" max="5891" width="16.7109375" customWidth="1"/>
    <col min="5892" max="5892" width="10.7109375" customWidth="1"/>
    <col min="5893" max="5893" width="63.7109375" customWidth="1"/>
    <col min="5894" max="5894" width="10.7109375" customWidth="1"/>
    <col min="5895" max="5895" width="6.7109375" customWidth="1"/>
    <col min="5896" max="5896" width="14.7109375" customWidth="1"/>
    <col min="5897" max="5897" width="12.7109375" customWidth="1"/>
    <col min="5898" max="5898" width="13.7109375" customWidth="1"/>
    <col min="5899" max="5899" width="12.7109375" customWidth="1"/>
    <col min="5900" max="5900" width="11.5703125" bestFit="1" customWidth="1"/>
    <col min="6146" max="6146" width="7" customWidth="1"/>
    <col min="6147" max="6147" width="16.7109375" customWidth="1"/>
    <col min="6148" max="6148" width="10.7109375" customWidth="1"/>
    <col min="6149" max="6149" width="63.7109375" customWidth="1"/>
    <col min="6150" max="6150" width="10.7109375" customWidth="1"/>
    <col min="6151" max="6151" width="6.7109375" customWidth="1"/>
    <col min="6152" max="6152" width="14.7109375" customWidth="1"/>
    <col min="6153" max="6153" width="12.7109375" customWidth="1"/>
    <col min="6154" max="6154" width="13.7109375" customWidth="1"/>
    <col min="6155" max="6155" width="12.7109375" customWidth="1"/>
    <col min="6156" max="6156" width="11.5703125" bestFit="1" customWidth="1"/>
    <col min="6402" max="6402" width="7" customWidth="1"/>
    <col min="6403" max="6403" width="16.7109375" customWidth="1"/>
    <col min="6404" max="6404" width="10.7109375" customWidth="1"/>
    <col min="6405" max="6405" width="63.7109375" customWidth="1"/>
    <col min="6406" max="6406" width="10.7109375" customWidth="1"/>
    <col min="6407" max="6407" width="6.7109375" customWidth="1"/>
    <col min="6408" max="6408" width="14.7109375" customWidth="1"/>
    <col min="6409" max="6409" width="12.7109375" customWidth="1"/>
    <col min="6410" max="6410" width="13.7109375" customWidth="1"/>
    <col min="6411" max="6411" width="12.7109375" customWidth="1"/>
    <col min="6412" max="6412" width="11.5703125" bestFit="1" customWidth="1"/>
    <col min="6658" max="6658" width="7" customWidth="1"/>
    <col min="6659" max="6659" width="16.7109375" customWidth="1"/>
    <col min="6660" max="6660" width="10.7109375" customWidth="1"/>
    <col min="6661" max="6661" width="63.7109375" customWidth="1"/>
    <col min="6662" max="6662" width="10.7109375" customWidth="1"/>
    <col min="6663" max="6663" width="6.7109375" customWidth="1"/>
    <col min="6664" max="6664" width="14.7109375" customWidth="1"/>
    <col min="6665" max="6665" width="12.7109375" customWidth="1"/>
    <col min="6666" max="6666" width="13.7109375" customWidth="1"/>
    <col min="6667" max="6667" width="12.7109375" customWidth="1"/>
    <col min="6668" max="6668" width="11.5703125" bestFit="1" customWidth="1"/>
    <col min="6914" max="6914" width="7" customWidth="1"/>
    <col min="6915" max="6915" width="16.7109375" customWidth="1"/>
    <col min="6916" max="6916" width="10.7109375" customWidth="1"/>
    <col min="6917" max="6917" width="63.7109375" customWidth="1"/>
    <col min="6918" max="6918" width="10.7109375" customWidth="1"/>
    <col min="6919" max="6919" width="6.7109375" customWidth="1"/>
    <col min="6920" max="6920" width="14.7109375" customWidth="1"/>
    <col min="6921" max="6921" width="12.7109375" customWidth="1"/>
    <col min="6922" max="6922" width="13.7109375" customWidth="1"/>
    <col min="6923" max="6923" width="12.7109375" customWidth="1"/>
    <col min="6924" max="6924" width="11.5703125" bestFit="1" customWidth="1"/>
    <col min="7170" max="7170" width="7" customWidth="1"/>
    <col min="7171" max="7171" width="16.7109375" customWidth="1"/>
    <col min="7172" max="7172" width="10.7109375" customWidth="1"/>
    <col min="7173" max="7173" width="63.7109375" customWidth="1"/>
    <col min="7174" max="7174" width="10.7109375" customWidth="1"/>
    <col min="7175" max="7175" width="6.7109375" customWidth="1"/>
    <col min="7176" max="7176" width="14.7109375" customWidth="1"/>
    <col min="7177" max="7177" width="12.7109375" customWidth="1"/>
    <col min="7178" max="7178" width="13.7109375" customWidth="1"/>
    <col min="7179" max="7179" width="12.7109375" customWidth="1"/>
    <col min="7180" max="7180" width="11.5703125" bestFit="1" customWidth="1"/>
    <col min="7426" max="7426" width="7" customWidth="1"/>
    <col min="7427" max="7427" width="16.7109375" customWidth="1"/>
    <col min="7428" max="7428" width="10.7109375" customWidth="1"/>
    <col min="7429" max="7429" width="63.7109375" customWidth="1"/>
    <col min="7430" max="7430" width="10.7109375" customWidth="1"/>
    <col min="7431" max="7431" width="6.7109375" customWidth="1"/>
    <col min="7432" max="7432" width="14.7109375" customWidth="1"/>
    <col min="7433" max="7433" width="12.7109375" customWidth="1"/>
    <col min="7434" max="7434" width="13.7109375" customWidth="1"/>
    <col min="7435" max="7435" width="12.7109375" customWidth="1"/>
    <col min="7436" max="7436" width="11.5703125" bestFit="1" customWidth="1"/>
    <col min="7682" max="7682" width="7" customWidth="1"/>
    <col min="7683" max="7683" width="16.7109375" customWidth="1"/>
    <col min="7684" max="7684" width="10.7109375" customWidth="1"/>
    <col min="7685" max="7685" width="63.7109375" customWidth="1"/>
    <col min="7686" max="7686" width="10.7109375" customWidth="1"/>
    <col min="7687" max="7687" width="6.7109375" customWidth="1"/>
    <col min="7688" max="7688" width="14.7109375" customWidth="1"/>
    <col min="7689" max="7689" width="12.7109375" customWidth="1"/>
    <col min="7690" max="7690" width="13.7109375" customWidth="1"/>
    <col min="7691" max="7691" width="12.7109375" customWidth="1"/>
    <col min="7692" max="7692" width="11.5703125" bestFit="1" customWidth="1"/>
    <col min="7938" max="7938" width="7" customWidth="1"/>
    <col min="7939" max="7939" width="16.7109375" customWidth="1"/>
    <col min="7940" max="7940" width="10.7109375" customWidth="1"/>
    <col min="7941" max="7941" width="63.7109375" customWidth="1"/>
    <col min="7942" max="7942" width="10.7109375" customWidth="1"/>
    <col min="7943" max="7943" width="6.7109375" customWidth="1"/>
    <col min="7944" max="7944" width="14.7109375" customWidth="1"/>
    <col min="7945" max="7945" width="12.7109375" customWidth="1"/>
    <col min="7946" max="7946" width="13.7109375" customWidth="1"/>
    <col min="7947" max="7947" width="12.7109375" customWidth="1"/>
    <col min="7948" max="7948" width="11.5703125" bestFit="1" customWidth="1"/>
    <col min="8194" max="8194" width="7" customWidth="1"/>
    <col min="8195" max="8195" width="16.7109375" customWidth="1"/>
    <col min="8196" max="8196" width="10.7109375" customWidth="1"/>
    <col min="8197" max="8197" width="63.7109375" customWidth="1"/>
    <col min="8198" max="8198" width="10.7109375" customWidth="1"/>
    <col min="8199" max="8199" width="6.7109375" customWidth="1"/>
    <col min="8200" max="8200" width="14.7109375" customWidth="1"/>
    <col min="8201" max="8201" width="12.7109375" customWidth="1"/>
    <col min="8202" max="8202" width="13.7109375" customWidth="1"/>
    <col min="8203" max="8203" width="12.7109375" customWidth="1"/>
    <col min="8204" max="8204" width="11.5703125" bestFit="1" customWidth="1"/>
    <col min="8450" max="8450" width="7" customWidth="1"/>
    <col min="8451" max="8451" width="16.7109375" customWidth="1"/>
    <col min="8452" max="8452" width="10.7109375" customWidth="1"/>
    <col min="8453" max="8453" width="63.7109375" customWidth="1"/>
    <col min="8454" max="8454" width="10.7109375" customWidth="1"/>
    <col min="8455" max="8455" width="6.7109375" customWidth="1"/>
    <col min="8456" max="8456" width="14.7109375" customWidth="1"/>
    <col min="8457" max="8457" width="12.7109375" customWidth="1"/>
    <col min="8458" max="8458" width="13.7109375" customWidth="1"/>
    <col min="8459" max="8459" width="12.7109375" customWidth="1"/>
    <col min="8460" max="8460" width="11.5703125" bestFit="1" customWidth="1"/>
    <col min="8706" max="8706" width="7" customWidth="1"/>
    <col min="8707" max="8707" width="16.7109375" customWidth="1"/>
    <col min="8708" max="8708" width="10.7109375" customWidth="1"/>
    <col min="8709" max="8709" width="63.7109375" customWidth="1"/>
    <col min="8710" max="8710" width="10.7109375" customWidth="1"/>
    <col min="8711" max="8711" width="6.7109375" customWidth="1"/>
    <col min="8712" max="8712" width="14.7109375" customWidth="1"/>
    <col min="8713" max="8713" width="12.7109375" customWidth="1"/>
    <col min="8714" max="8714" width="13.7109375" customWidth="1"/>
    <col min="8715" max="8715" width="12.7109375" customWidth="1"/>
    <col min="8716" max="8716" width="11.5703125" bestFit="1" customWidth="1"/>
    <col min="8962" max="8962" width="7" customWidth="1"/>
    <col min="8963" max="8963" width="16.7109375" customWidth="1"/>
    <col min="8964" max="8964" width="10.7109375" customWidth="1"/>
    <col min="8965" max="8965" width="63.7109375" customWidth="1"/>
    <col min="8966" max="8966" width="10.7109375" customWidth="1"/>
    <col min="8967" max="8967" width="6.7109375" customWidth="1"/>
    <col min="8968" max="8968" width="14.7109375" customWidth="1"/>
    <col min="8969" max="8969" width="12.7109375" customWidth="1"/>
    <col min="8970" max="8970" width="13.7109375" customWidth="1"/>
    <col min="8971" max="8971" width="12.7109375" customWidth="1"/>
    <col min="8972" max="8972" width="11.5703125" bestFit="1" customWidth="1"/>
    <col min="9218" max="9218" width="7" customWidth="1"/>
    <col min="9219" max="9219" width="16.7109375" customWidth="1"/>
    <col min="9220" max="9220" width="10.7109375" customWidth="1"/>
    <col min="9221" max="9221" width="63.7109375" customWidth="1"/>
    <col min="9222" max="9222" width="10.7109375" customWidth="1"/>
    <col min="9223" max="9223" width="6.7109375" customWidth="1"/>
    <col min="9224" max="9224" width="14.7109375" customWidth="1"/>
    <col min="9225" max="9225" width="12.7109375" customWidth="1"/>
    <col min="9226" max="9226" width="13.7109375" customWidth="1"/>
    <col min="9227" max="9227" width="12.7109375" customWidth="1"/>
    <col min="9228" max="9228" width="11.5703125" bestFit="1" customWidth="1"/>
    <col min="9474" max="9474" width="7" customWidth="1"/>
    <col min="9475" max="9475" width="16.7109375" customWidth="1"/>
    <col min="9476" max="9476" width="10.7109375" customWidth="1"/>
    <col min="9477" max="9477" width="63.7109375" customWidth="1"/>
    <col min="9478" max="9478" width="10.7109375" customWidth="1"/>
    <col min="9479" max="9479" width="6.7109375" customWidth="1"/>
    <col min="9480" max="9480" width="14.7109375" customWidth="1"/>
    <col min="9481" max="9481" width="12.7109375" customWidth="1"/>
    <col min="9482" max="9482" width="13.7109375" customWidth="1"/>
    <col min="9483" max="9483" width="12.7109375" customWidth="1"/>
    <col min="9484" max="9484" width="11.5703125" bestFit="1" customWidth="1"/>
    <col min="9730" max="9730" width="7" customWidth="1"/>
    <col min="9731" max="9731" width="16.7109375" customWidth="1"/>
    <col min="9732" max="9732" width="10.7109375" customWidth="1"/>
    <col min="9733" max="9733" width="63.7109375" customWidth="1"/>
    <col min="9734" max="9734" width="10.7109375" customWidth="1"/>
    <col min="9735" max="9735" width="6.7109375" customWidth="1"/>
    <col min="9736" max="9736" width="14.7109375" customWidth="1"/>
    <col min="9737" max="9737" width="12.7109375" customWidth="1"/>
    <col min="9738" max="9738" width="13.7109375" customWidth="1"/>
    <col min="9739" max="9739" width="12.7109375" customWidth="1"/>
    <col min="9740" max="9740" width="11.5703125" bestFit="1" customWidth="1"/>
    <col min="9986" max="9986" width="7" customWidth="1"/>
    <col min="9987" max="9987" width="16.7109375" customWidth="1"/>
    <col min="9988" max="9988" width="10.7109375" customWidth="1"/>
    <col min="9989" max="9989" width="63.7109375" customWidth="1"/>
    <col min="9990" max="9990" width="10.7109375" customWidth="1"/>
    <col min="9991" max="9991" width="6.7109375" customWidth="1"/>
    <col min="9992" max="9992" width="14.7109375" customWidth="1"/>
    <col min="9993" max="9993" width="12.7109375" customWidth="1"/>
    <col min="9994" max="9994" width="13.7109375" customWidth="1"/>
    <col min="9995" max="9995" width="12.7109375" customWidth="1"/>
    <col min="9996" max="9996" width="11.5703125" bestFit="1" customWidth="1"/>
    <col min="10242" max="10242" width="7" customWidth="1"/>
    <col min="10243" max="10243" width="16.7109375" customWidth="1"/>
    <col min="10244" max="10244" width="10.7109375" customWidth="1"/>
    <col min="10245" max="10245" width="63.7109375" customWidth="1"/>
    <col min="10246" max="10246" width="10.7109375" customWidth="1"/>
    <col min="10247" max="10247" width="6.7109375" customWidth="1"/>
    <col min="10248" max="10248" width="14.7109375" customWidth="1"/>
    <col min="10249" max="10249" width="12.7109375" customWidth="1"/>
    <col min="10250" max="10250" width="13.7109375" customWidth="1"/>
    <col min="10251" max="10251" width="12.7109375" customWidth="1"/>
    <col min="10252" max="10252" width="11.5703125" bestFit="1" customWidth="1"/>
    <col min="10498" max="10498" width="7" customWidth="1"/>
    <col min="10499" max="10499" width="16.7109375" customWidth="1"/>
    <col min="10500" max="10500" width="10.7109375" customWidth="1"/>
    <col min="10501" max="10501" width="63.7109375" customWidth="1"/>
    <col min="10502" max="10502" width="10.7109375" customWidth="1"/>
    <col min="10503" max="10503" width="6.7109375" customWidth="1"/>
    <col min="10504" max="10504" width="14.7109375" customWidth="1"/>
    <col min="10505" max="10505" width="12.7109375" customWidth="1"/>
    <col min="10506" max="10506" width="13.7109375" customWidth="1"/>
    <col min="10507" max="10507" width="12.7109375" customWidth="1"/>
    <col min="10508" max="10508" width="11.5703125" bestFit="1" customWidth="1"/>
    <col min="10754" max="10754" width="7" customWidth="1"/>
    <col min="10755" max="10755" width="16.7109375" customWidth="1"/>
    <col min="10756" max="10756" width="10.7109375" customWidth="1"/>
    <col min="10757" max="10757" width="63.7109375" customWidth="1"/>
    <col min="10758" max="10758" width="10.7109375" customWidth="1"/>
    <col min="10759" max="10759" width="6.7109375" customWidth="1"/>
    <col min="10760" max="10760" width="14.7109375" customWidth="1"/>
    <col min="10761" max="10761" width="12.7109375" customWidth="1"/>
    <col min="10762" max="10762" width="13.7109375" customWidth="1"/>
    <col min="10763" max="10763" width="12.7109375" customWidth="1"/>
    <col min="10764" max="10764" width="11.5703125" bestFit="1" customWidth="1"/>
    <col min="11010" max="11010" width="7" customWidth="1"/>
    <col min="11011" max="11011" width="16.7109375" customWidth="1"/>
    <col min="11012" max="11012" width="10.7109375" customWidth="1"/>
    <col min="11013" max="11013" width="63.7109375" customWidth="1"/>
    <col min="11014" max="11014" width="10.7109375" customWidth="1"/>
    <col min="11015" max="11015" width="6.7109375" customWidth="1"/>
    <col min="11016" max="11016" width="14.7109375" customWidth="1"/>
    <col min="11017" max="11017" width="12.7109375" customWidth="1"/>
    <col min="11018" max="11018" width="13.7109375" customWidth="1"/>
    <col min="11019" max="11019" width="12.7109375" customWidth="1"/>
    <col min="11020" max="11020" width="11.5703125" bestFit="1" customWidth="1"/>
    <col min="11266" max="11266" width="7" customWidth="1"/>
    <col min="11267" max="11267" width="16.7109375" customWidth="1"/>
    <col min="11268" max="11268" width="10.7109375" customWidth="1"/>
    <col min="11269" max="11269" width="63.7109375" customWidth="1"/>
    <col min="11270" max="11270" width="10.7109375" customWidth="1"/>
    <col min="11271" max="11271" width="6.7109375" customWidth="1"/>
    <col min="11272" max="11272" width="14.7109375" customWidth="1"/>
    <col min="11273" max="11273" width="12.7109375" customWidth="1"/>
    <col min="11274" max="11274" width="13.7109375" customWidth="1"/>
    <col min="11275" max="11275" width="12.7109375" customWidth="1"/>
    <col min="11276" max="11276" width="11.5703125" bestFit="1" customWidth="1"/>
    <col min="11522" max="11522" width="7" customWidth="1"/>
    <col min="11523" max="11523" width="16.7109375" customWidth="1"/>
    <col min="11524" max="11524" width="10.7109375" customWidth="1"/>
    <col min="11525" max="11525" width="63.7109375" customWidth="1"/>
    <col min="11526" max="11526" width="10.7109375" customWidth="1"/>
    <col min="11527" max="11527" width="6.7109375" customWidth="1"/>
    <col min="11528" max="11528" width="14.7109375" customWidth="1"/>
    <col min="11529" max="11529" width="12.7109375" customWidth="1"/>
    <col min="11530" max="11530" width="13.7109375" customWidth="1"/>
    <col min="11531" max="11531" width="12.7109375" customWidth="1"/>
    <col min="11532" max="11532" width="11.5703125" bestFit="1" customWidth="1"/>
    <col min="11778" max="11778" width="7" customWidth="1"/>
    <col min="11779" max="11779" width="16.7109375" customWidth="1"/>
    <col min="11780" max="11780" width="10.7109375" customWidth="1"/>
    <col min="11781" max="11781" width="63.7109375" customWidth="1"/>
    <col min="11782" max="11782" width="10.7109375" customWidth="1"/>
    <col min="11783" max="11783" width="6.7109375" customWidth="1"/>
    <col min="11784" max="11784" width="14.7109375" customWidth="1"/>
    <col min="11785" max="11785" width="12.7109375" customWidth="1"/>
    <col min="11786" max="11786" width="13.7109375" customWidth="1"/>
    <col min="11787" max="11787" width="12.7109375" customWidth="1"/>
    <col min="11788" max="11788" width="11.5703125" bestFit="1" customWidth="1"/>
    <col min="12034" max="12034" width="7" customWidth="1"/>
    <col min="12035" max="12035" width="16.7109375" customWidth="1"/>
    <col min="12036" max="12036" width="10.7109375" customWidth="1"/>
    <col min="12037" max="12037" width="63.7109375" customWidth="1"/>
    <col min="12038" max="12038" width="10.7109375" customWidth="1"/>
    <col min="12039" max="12039" width="6.7109375" customWidth="1"/>
    <col min="12040" max="12040" width="14.7109375" customWidth="1"/>
    <col min="12041" max="12041" width="12.7109375" customWidth="1"/>
    <col min="12042" max="12042" width="13.7109375" customWidth="1"/>
    <col min="12043" max="12043" width="12.7109375" customWidth="1"/>
    <col min="12044" max="12044" width="11.5703125" bestFit="1" customWidth="1"/>
    <col min="12290" max="12290" width="7" customWidth="1"/>
    <col min="12291" max="12291" width="16.7109375" customWidth="1"/>
    <col min="12292" max="12292" width="10.7109375" customWidth="1"/>
    <col min="12293" max="12293" width="63.7109375" customWidth="1"/>
    <col min="12294" max="12294" width="10.7109375" customWidth="1"/>
    <col min="12295" max="12295" width="6.7109375" customWidth="1"/>
    <col min="12296" max="12296" width="14.7109375" customWidth="1"/>
    <col min="12297" max="12297" width="12.7109375" customWidth="1"/>
    <col min="12298" max="12298" width="13.7109375" customWidth="1"/>
    <col min="12299" max="12299" width="12.7109375" customWidth="1"/>
    <col min="12300" max="12300" width="11.5703125" bestFit="1" customWidth="1"/>
    <col min="12546" max="12546" width="7" customWidth="1"/>
    <col min="12547" max="12547" width="16.7109375" customWidth="1"/>
    <col min="12548" max="12548" width="10.7109375" customWidth="1"/>
    <col min="12549" max="12549" width="63.7109375" customWidth="1"/>
    <col min="12550" max="12550" width="10.7109375" customWidth="1"/>
    <col min="12551" max="12551" width="6.7109375" customWidth="1"/>
    <col min="12552" max="12552" width="14.7109375" customWidth="1"/>
    <col min="12553" max="12553" width="12.7109375" customWidth="1"/>
    <col min="12554" max="12554" width="13.7109375" customWidth="1"/>
    <col min="12555" max="12555" width="12.7109375" customWidth="1"/>
    <col min="12556" max="12556" width="11.5703125" bestFit="1" customWidth="1"/>
    <col min="12802" max="12802" width="7" customWidth="1"/>
    <col min="12803" max="12803" width="16.7109375" customWidth="1"/>
    <col min="12804" max="12804" width="10.7109375" customWidth="1"/>
    <col min="12805" max="12805" width="63.7109375" customWidth="1"/>
    <col min="12806" max="12806" width="10.7109375" customWidth="1"/>
    <col min="12807" max="12807" width="6.7109375" customWidth="1"/>
    <col min="12808" max="12808" width="14.7109375" customWidth="1"/>
    <col min="12809" max="12809" width="12.7109375" customWidth="1"/>
    <col min="12810" max="12810" width="13.7109375" customWidth="1"/>
    <col min="12811" max="12811" width="12.7109375" customWidth="1"/>
    <col min="12812" max="12812" width="11.5703125" bestFit="1" customWidth="1"/>
    <col min="13058" max="13058" width="7" customWidth="1"/>
    <col min="13059" max="13059" width="16.7109375" customWidth="1"/>
    <col min="13060" max="13060" width="10.7109375" customWidth="1"/>
    <col min="13061" max="13061" width="63.7109375" customWidth="1"/>
    <col min="13062" max="13062" width="10.7109375" customWidth="1"/>
    <col min="13063" max="13063" width="6.7109375" customWidth="1"/>
    <col min="13064" max="13064" width="14.7109375" customWidth="1"/>
    <col min="13065" max="13065" width="12.7109375" customWidth="1"/>
    <col min="13066" max="13066" width="13.7109375" customWidth="1"/>
    <col min="13067" max="13067" width="12.7109375" customWidth="1"/>
    <col min="13068" max="13068" width="11.5703125" bestFit="1" customWidth="1"/>
    <col min="13314" max="13314" width="7" customWidth="1"/>
    <col min="13315" max="13315" width="16.7109375" customWidth="1"/>
    <col min="13316" max="13316" width="10.7109375" customWidth="1"/>
    <col min="13317" max="13317" width="63.7109375" customWidth="1"/>
    <col min="13318" max="13318" width="10.7109375" customWidth="1"/>
    <col min="13319" max="13319" width="6.7109375" customWidth="1"/>
    <col min="13320" max="13320" width="14.7109375" customWidth="1"/>
    <col min="13321" max="13321" width="12.7109375" customWidth="1"/>
    <col min="13322" max="13322" width="13.7109375" customWidth="1"/>
    <col min="13323" max="13323" width="12.7109375" customWidth="1"/>
    <col min="13324" max="13324" width="11.5703125" bestFit="1" customWidth="1"/>
    <col min="13570" max="13570" width="7" customWidth="1"/>
    <col min="13571" max="13571" width="16.7109375" customWidth="1"/>
    <col min="13572" max="13572" width="10.7109375" customWidth="1"/>
    <col min="13573" max="13573" width="63.7109375" customWidth="1"/>
    <col min="13574" max="13574" width="10.7109375" customWidth="1"/>
    <col min="13575" max="13575" width="6.7109375" customWidth="1"/>
    <col min="13576" max="13576" width="14.7109375" customWidth="1"/>
    <col min="13577" max="13577" width="12.7109375" customWidth="1"/>
    <col min="13578" max="13578" width="13.7109375" customWidth="1"/>
    <col min="13579" max="13579" width="12.7109375" customWidth="1"/>
    <col min="13580" max="13580" width="11.5703125" bestFit="1" customWidth="1"/>
    <col min="13826" max="13826" width="7" customWidth="1"/>
    <col min="13827" max="13827" width="16.7109375" customWidth="1"/>
    <col min="13828" max="13828" width="10.7109375" customWidth="1"/>
    <col min="13829" max="13829" width="63.7109375" customWidth="1"/>
    <col min="13830" max="13830" width="10.7109375" customWidth="1"/>
    <col min="13831" max="13831" width="6.7109375" customWidth="1"/>
    <col min="13832" max="13832" width="14.7109375" customWidth="1"/>
    <col min="13833" max="13833" width="12.7109375" customWidth="1"/>
    <col min="13834" max="13834" width="13.7109375" customWidth="1"/>
    <col min="13835" max="13835" width="12.7109375" customWidth="1"/>
    <col min="13836" max="13836" width="11.5703125" bestFit="1" customWidth="1"/>
    <col min="14082" max="14082" width="7" customWidth="1"/>
    <col min="14083" max="14083" width="16.7109375" customWidth="1"/>
    <col min="14084" max="14084" width="10.7109375" customWidth="1"/>
    <col min="14085" max="14085" width="63.7109375" customWidth="1"/>
    <col min="14086" max="14086" width="10.7109375" customWidth="1"/>
    <col min="14087" max="14087" width="6.7109375" customWidth="1"/>
    <col min="14088" max="14088" width="14.7109375" customWidth="1"/>
    <col min="14089" max="14089" width="12.7109375" customWidth="1"/>
    <col min="14090" max="14090" width="13.7109375" customWidth="1"/>
    <col min="14091" max="14091" width="12.7109375" customWidth="1"/>
    <col min="14092" max="14092" width="11.5703125" bestFit="1" customWidth="1"/>
    <col min="14338" max="14338" width="7" customWidth="1"/>
    <col min="14339" max="14339" width="16.7109375" customWidth="1"/>
    <col min="14340" max="14340" width="10.7109375" customWidth="1"/>
    <col min="14341" max="14341" width="63.7109375" customWidth="1"/>
    <col min="14342" max="14342" width="10.7109375" customWidth="1"/>
    <col min="14343" max="14343" width="6.7109375" customWidth="1"/>
    <col min="14344" max="14344" width="14.7109375" customWidth="1"/>
    <col min="14345" max="14345" width="12.7109375" customWidth="1"/>
    <col min="14346" max="14346" width="13.7109375" customWidth="1"/>
    <col min="14347" max="14347" width="12.7109375" customWidth="1"/>
    <col min="14348" max="14348" width="11.5703125" bestFit="1" customWidth="1"/>
    <col min="14594" max="14594" width="7" customWidth="1"/>
    <col min="14595" max="14595" width="16.7109375" customWidth="1"/>
    <col min="14596" max="14596" width="10.7109375" customWidth="1"/>
    <col min="14597" max="14597" width="63.7109375" customWidth="1"/>
    <col min="14598" max="14598" width="10.7109375" customWidth="1"/>
    <col min="14599" max="14599" width="6.7109375" customWidth="1"/>
    <col min="14600" max="14600" width="14.7109375" customWidth="1"/>
    <col min="14601" max="14601" width="12.7109375" customWidth="1"/>
    <col min="14602" max="14602" width="13.7109375" customWidth="1"/>
    <col min="14603" max="14603" width="12.7109375" customWidth="1"/>
    <col min="14604" max="14604" width="11.5703125" bestFit="1" customWidth="1"/>
    <col min="14850" max="14850" width="7" customWidth="1"/>
    <col min="14851" max="14851" width="16.7109375" customWidth="1"/>
    <col min="14852" max="14852" width="10.7109375" customWidth="1"/>
    <col min="14853" max="14853" width="63.7109375" customWidth="1"/>
    <col min="14854" max="14854" width="10.7109375" customWidth="1"/>
    <col min="14855" max="14855" width="6.7109375" customWidth="1"/>
    <col min="14856" max="14856" width="14.7109375" customWidth="1"/>
    <col min="14857" max="14857" width="12.7109375" customWidth="1"/>
    <col min="14858" max="14858" width="13.7109375" customWidth="1"/>
    <col min="14859" max="14859" width="12.7109375" customWidth="1"/>
    <col min="14860" max="14860" width="11.5703125" bestFit="1" customWidth="1"/>
    <col min="15106" max="15106" width="7" customWidth="1"/>
    <col min="15107" max="15107" width="16.7109375" customWidth="1"/>
    <col min="15108" max="15108" width="10.7109375" customWidth="1"/>
    <col min="15109" max="15109" width="63.7109375" customWidth="1"/>
    <col min="15110" max="15110" width="10.7109375" customWidth="1"/>
    <col min="15111" max="15111" width="6.7109375" customWidth="1"/>
    <col min="15112" max="15112" width="14.7109375" customWidth="1"/>
    <col min="15113" max="15113" width="12.7109375" customWidth="1"/>
    <col min="15114" max="15114" width="13.7109375" customWidth="1"/>
    <col min="15115" max="15115" width="12.7109375" customWidth="1"/>
    <col min="15116" max="15116" width="11.5703125" bestFit="1" customWidth="1"/>
    <col min="15362" max="15362" width="7" customWidth="1"/>
    <col min="15363" max="15363" width="16.7109375" customWidth="1"/>
    <col min="15364" max="15364" width="10.7109375" customWidth="1"/>
    <col min="15365" max="15365" width="63.7109375" customWidth="1"/>
    <col min="15366" max="15366" width="10.7109375" customWidth="1"/>
    <col min="15367" max="15367" width="6.7109375" customWidth="1"/>
    <col min="15368" max="15368" width="14.7109375" customWidth="1"/>
    <col min="15369" max="15369" width="12.7109375" customWidth="1"/>
    <col min="15370" max="15370" width="13.7109375" customWidth="1"/>
    <col min="15371" max="15371" width="12.7109375" customWidth="1"/>
    <col min="15372" max="15372" width="11.5703125" bestFit="1" customWidth="1"/>
    <col min="15618" max="15618" width="7" customWidth="1"/>
    <col min="15619" max="15619" width="16.7109375" customWidth="1"/>
    <col min="15620" max="15620" width="10.7109375" customWidth="1"/>
    <col min="15621" max="15621" width="63.7109375" customWidth="1"/>
    <col min="15622" max="15622" width="10.7109375" customWidth="1"/>
    <col min="15623" max="15623" width="6.7109375" customWidth="1"/>
    <col min="15624" max="15624" width="14.7109375" customWidth="1"/>
    <col min="15625" max="15625" width="12.7109375" customWidth="1"/>
    <col min="15626" max="15626" width="13.7109375" customWidth="1"/>
    <col min="15627" max="15627" width="12.7109375" customWidth="1"/>
    <col min="15628" max="15628" width="11.5703125" bestFit="1" customWidth="1"/>
    <col min="15874" max="15874" width="7" customWidth="1"/>
    <col min="15875" max="15875" width="16.7109375" customWidth="1"/>
    <col min="15876" max="15876" width="10.7109375" customWidth="1"/>
    <col min="15877" max="15877" width="63.7109375" customWidth="1"/>
    <col min="15878" max="15878" width="10.7109375" customWidth="1"/>
    <col min="15879" max="15879" width="6.7109375" customWidth="1"/>
    <col min="15880" max="15880" width="14.7109375" customWidth="1"/>
    <col min="15881" max="15881" width="12.7109375" customWidth="1"/>
    <col min="15882" max="15882" width="13.7109375" customWidth="1"/>
    <col min="15883" max="15883" width="12.7109375" customWidth="1"/>
    <col min="15884" max="15884" width="11.5703125" bestFit="1" customWidth="1"/>
    <col min="16130" max="16130" width="7" customWidth="1"/>
    <col min="16131" max="16131" width="16.7109375" customWidth="1"/>
    <col min="16132" max="16132" width="10.7109375" customWidth="1"/>
    <col min="16133" max="16133" width="63.7109375" customWidth="1"/>
    <col min="16134" max="16134" width="10.7109375" customWidth="1"/>
    <col min="16135" max="16135" width="6.7109375" customWidth="1"/>
    <col min="16136" max="16136" width="14.7109375" customWidth="1"/>
    <col min="16137" max="16137" width="12.7109375" customWidth="1"/>
    <col min="16138" max="16138" width="13.7109375" customWidth="1"/>
    <col min="16139" max="16139" width="12.7109375" customWidth="1"/>
    <col min="16140" max="16140" width="11.5703125" bestFit="1" customWidth="1"/>
  </cols>
  <sheetData>
    <row r="1" spans="1:13" ht="42.75" customHeight="1">
      <c r="B1" s="277" t="s">
        <v>30</v>
      </c>
      <c r="C1" s="277"/>
      <c r="D1" s="277"/>
      <c r="E1" s="277"/>
      <c r="F1" s="277"/>
      <c r="G1" s="277"/>
      <c r="H1" s="277"/>
      <c r="I1" s="277"/>
      <c r="J1" s="277"/>
      <c r="K1" s="4"/>
    </row>
    <row r="2" spans="1:13" s="1" customFormat="1" ht="16.5">
      <c r="A2"/>
      <c r="B2" s="120" t="s">
        <v>50</v>
      </c>
      <c r="C2" s="3"/>
      <c r="D2" s="4"/>
      <c r="E2" s="6"/>
      <c r="F2" s="6"/>
      <c r="G2" s="83"/>
      <c r="H2" s="11"/>
      <c r="I2" s="7"/>
      <c r="J2" s="8"/>
      <c r="K2" s="4"/>
    </row>
    <row r="3" spans="1:13" s="1" customFormat="1" ht="16.5">
      <c r="A3"/>
      <c r="B3" s="3" t="s">
        <v>51</v>
      </c>
      <c r="C3" s="3"/>
      <c r="D3" s="4"/>
      <c r="E3" s="6"/>
      <c r="F3" s="6"/>
      <c r="G3" s="83"/>
      <c r="H3" s="11"/>
      <c r="I3" s="10"/>
      <c r="J3" s="9"/>
      <c r="K3" s="4"/>
    </row>
    <row r="4" spans="1:13" s="1" customFormat="1" ht="16.5" customHeight="1">
      <c r="A4"/>
      <c r="B4" s="121" t="s">
        <v>189</v>
      </c>
      <c r="C4" s="121"/>
      <c r="D4" s="121"/>
      <c r="E4" s="121"/>
      <c r="F4" s="6"/>
      <c r="G4" s="83"/>
      <c r="H4" s="11"/>
      <c r="I4" s="10"/>
      <c r="J4" s="9"/>
      <c r="K4" s="4"/>
    </row>
    <row r="5" spans="1:13" s="1" customFormat="1" ht="16.5">
      <c r="A5"/>
      <c r="B5" s="3" t="s">
        <v>225</v>
      </c>
      <c r="C5" s="3"/>
      <c r="D5" s="4"/>
      <c r="E5" s="6"/>
      <c r="F5" s="6"/>
      <c r="G5" s="83"/>
      <c r="H5" s="11"/>
      <c r="I5" s="7"/>
      <c r="J5" s="9"/>
      <c r="K5" s="4"/>
    </row>
    <row r="6" spans="1:13" s="1" customFormat="1" ht="17.25" thickBot="1">
      <c r="A6"/>
      <c r="B6" s="3" t="s">
        <v>259</v>
      </c>
      <c r="C6" s="3"/>
      <c r="D6" s="4"/>
      <c r="E6" s="5"/>
      <c r="F6" s="6"/>
      <c r="G6" s="83"/>
      <c r="H6" s="11"/>
      <c r="I6" s="7" t="s">
        <v>226</v>
      </c>
      <c r="J6" s="9"/>
      <c r="K6" s="4"/>
    </row>
    <row r="7" spans="1:13" s="1" customFormat="1" ht="16.5">
      <c r="A7"/>
      <c r="B7" s="12" t="s">
        <v>1</v>
      </c>
      <c r="C7" s="13" t="s">
        <v>2</v>
      </c>
      <c r="D7" s="14" t="s">
        <v>3</v>
      </c>
      <c r="E7" s="15" t="s">
        <v>4</v>
      </c>
      <c r="F7" s="16" t="s">
        <v>5</v>
      </c>
      <c r="G7" s="84" t="s">
        <v>6</v>
      </c>
      <c r="H7" s="85" t="s">
        <v>7</v>
      </c>
      <c r="I7" s="17" t="s">
        <v>8</v>
      </c>
      <c r="J7" s="18" t="s">
        <v>9</v>
      </c>
      <c r="K7" s="4"/>
      <c r="M7"/>
    </row>
    <row r="8" spans="1:13" s="1" customFormat="1" ht="17.25" thickBot="1">
      <c r="A8"/>
      <c r="B8" s="19"/>
      <c r="C8" s="20" t="s">
        <v>10</v>
      </c>
      <c r="D8" s="21" t="s">
        <v>10</v>
      </c>
      <c r="E8" s="22"/>
      <c r="F8" s="23" t="s">
        <v>0</v>
      </c>
      <c r="G8" s="86" t="s">
        <v>0</v>
      </c>
      <c r="H8" s="87" t="s">
        <v>11</v>
      </c>
      <c r="I8" s="24" t="s">
        <v>11</v>
      </c>
      <c r="J8" s="25" t="s">
        <v>12</v>
      </c>
      <c r="K8" s="4"/>
      <c r="M8"/>
    </row>
    <row r="9" spans="1:13" s="1" customFormat="1" ht="17.25" thickBot="1">
      <c r="A9"/>
      <c r="B9" s="88">
        <v>1</v>
      </c>
      <c r="C9" s="89"/>
      <c r="D9" s="90"/>
      <c r="E9" s="91" t="s">
        <v>167</v>
      </c>
      <c r="F9" s="72"/>
      <c r="G9" s="92"/>
      <c r="H9" s="225"/>
      <c r="I9" s="26"/>
      <c r="J9" s="43"/>
      <c r="L9"/>
      <c r="M9"/>
    </row>
    <row r="10" spans="1:13" s="1" customFormat="1" ht="15">
      <c r="A10"/>
      <c r="B10" s="226" t="s">
        <v>13</v>
      </c>
      <c r="C10" s="227" t="s">
        <v>190</v>
      </c>
      <c r="D10" s="228">
        <v>0.57999999999999996</v>
      </c>
      <c r="E10" s="229" t="s">
        <v>168</v>
      </c>
      <c r="F10" s="7">
        <v>151.4</v>
      </c>
      <c r="G10" s="32" t="s">
        <v>15</v>
      </c>
      <c r="H10" s="7">
        <f>D10*1.2054</f>
        <v>0.7</v>
      </c>
      <c r="I10" s="7">
        <f>SUM(F10*H10)</f>
        <v>105.98</v>
      </c>
      <c r="J10" s="44"/>
      <c r="L10"/>
      <c r="M10"/>
    </row>
    <row r="11" spans="1:13" s="1" customFormat="1" ht="15">
      <c r="A11"/>
      <c r="B11" s="226" t="s">
        <v>184</v>
      </c>
      <c r="C11" s="227" t="s">
        <v>169</v>
      </c>
      <c r="D11" s="228">
        <v>221.5</v>
      </c>
      <c r="E11" s="229" t="s">
        <v>170</v>
      </c>
      <c r="F11" s="7">
        <v>0</v>
      </c>
      <c r="G11" s="32" t="s">
        <v>18</v>
      </c>
      <c r="H11" s="7">
        <f t="shared" ref="H11:H12" si="0">D11*1.2054</f>
        <v>267</v>
      </c>
      <c r="I11" s="7">
        <f>SUM(F11*H11)</f>
        <v>0</v>
      </c>
      <c r="J11" s="44"/>
      <c r="L11"/>
      <c r="M11"/>
    </row>
    <row r="12" spans="1:13" s="1" customFormat="1" ht="15">
      <c r="A12"/>
      <c r="B12" s="226" t="s">
        <v>208</v>
      </c>
      <c r="C12" s="227" t="s">
        <v>217</v>
      </c>
      <c r="D12" s="228">
        <v>22.82</v>
      </c>
      <c r="E12" s="229" t="s">
        <v>218</v>
      </c>
      <c r="F12" s="7">
        <v>19.05</v>
      </c>
      <c r="G12" s="32" t="s">
        <v>15</v>
      </c>
      <c r="H12" s="7">
        <f t="shared" si="0"/>
        <v>27.51</v>
      </c>
      <c r="I12" s="7">
        <f>SUM(F12*H12)</f>
        <v>524.07000000000005</v>
      </c>
      <c r="J12" s="44"/>
      <c r="L12"/>
      <c r="M12"/>
    </row>
    <row r="13" spans="1:13" s="1" customFormat="1" ht="17.25" thickBot="1">
      <c r="A13"/>
      <c r="B13" s="35"/>
      <c r="C13" s="36"/>
      <c r="D13" s="230"/>
      <c r="E13" s="38" t="s">
        <v>16</v>
      </c>
      <c r="F13" s="41"/>
      <c r="G13" s="39"/>
      <c r="H13" s="231"/>
      <c r="I13" s="41"/>
      <c r="J13" s="42">
        <f>SUM(I10:I12)</f>
        <v>630.04999999999995</v>
      </c>
      <c r="L13"/>
      <c r="M13"/>
    </row>
    <row r="14" spans="1:13" s="1" customFormat="1" ht="17.25" thickBot="1">
      <c r="A14"/>
      <c r="B14" s="88">
        <v>2</v>
      </c>
      <c r="C14" s="89"/>
      <c r="D14" s="90"/>
      <c r="E14" s="91" t="s">
        <v>171</v>
      </c>
      <c r="F14" s="72"/>
      <c r="G14" s="92"/>
      <c r="H14" s="225"/>
      <c r="I14" s="26"/>
      <c r="J14" s="43"/>
      <c r="L14"/>
      <c r="M14"/>
    </row>
    <row r="15" spans="1:13" s="1" customFormat="1" ht="15">
      <c r="A15"/>
      <c r="B15" s="226" t="s">
        <v>17</v>
      </c>
      <c r="C15" s="227" t="s">
        <v>252</v>
      </c>
      <c r="D15" s="228">
        <v>1.35</v>
      </c>
      <c r="E15" s="229" t="s">
        <v>253</v>
      </c>
      <c r="F15" s="7">
        <v>170.45</v>
      </c>
      <c r="G15" s="32" t="s">
        <v>15</v>
      </c>
      <c r="H15" s="7">
        <f>D15*1.2054</f>
        <v>1.63</v>
      </c>
      <c r="I15" s="7">
        <f>SUM(F15*H15)</f>
        <v>277.83</v>
      </c>
      <c r="J15" s="44"/>
      <c r="L15"/>
      <c r="M15"/>
    </row>
    <row r="16" spans="1:13" s="1" customFormat="1" ht="17.25" thickBot="1">
      <c r="A16"/>
      <c r="B16" s="35"/>
      <c r="C16" s="36"/>
      <c r="D16" s="230"/>
      <c r="E16" s="38" t="s">
        <v>16</v>
      </c>
      <c r="F16" s="41"/>
      <c r="G16" s="39"/>
      <c r="H16" s="231"/>
      <c r="I16" s="41"/>
      <c r="J16" s="42">
        <f>SUM(I15:I15)</f>
        <v>277.83</v>
      </c>
      <c r="L16"/>
      <c r="M16"/>
    </row>
    <row r="17" spans="1:13" s="1" customFormat="1" ht="17.25" thickBot="1">
      <c r="A17"/>
      <c r="B17" s="88">
        <v>3</v>
      </c>
      <c r="C17" s="89"/>
      <c r="D17" s="90"/>
      <c r="E17" s="91" t="s">
        <v>172</v>
      </c>
      <c r="F17" s="72"/>
      <c r="G17" s="92"/>
      <c r="H17" s="225"/>
      <c r="I17" s="26"/>
      <c r="J17" s="43"/>
      <c r="L17"/>
      <c r="M17"/>
    </row>
    <row r="18" spans="1:13" s="1" customFormat="1" ht="15">
      <c r="A18"/>
      <c r="B18" s="226" t="s">
        <v>19</v>
      </c>
      <c r="C18" s="227" t="s">
        <v>227</v>
      </c>
      <c r="D18" s="228">
        <v>0.35</v>
      </c>
      <c r="E18" s="229" t="s">
        <v>173</v>
      </c>
      <c r="F18" s="7">
        <v>170.45</v>
      </c>
      <c r="G18" s="32" t="s">
        <v>15</v>
      </c>
      <c r="H18" s="7">
        <f>D18*1.2054</f>
        <v>0.42</v>
      </c>
      <c r="I18" s="7">
        <f>SUM(F18*H18)</f>
        <v>71.59</v>
      </c>
      <c r="J18" s="44"/>
      <c r="L18"/>
      <c r="M18"/>
    </row>
    <row r="19" spans="1:13" s="1" customFormat="1" ht="17.25" thickBot="1">
      <c r="A19"/>
      <c r="B19" s="35"/>
      <c r="C19" s="36"/>
      <c r="D19" s="230"/>
      <c r="E19" s="38" t="s">
        <v>16</v>
      </c>
      <c r="F19" s="41"/>
      <c r="G19" s="39"/>
      <c r="H19" s="231"/>
      <c r="I19" s="41"/>
      <c r="J19" s="42">
        <f>SUM(I18:I18)</f>
        <v>71.59</v>
      </c>
      <c r="L19"/>
      <c r="M19"/>
    </row>
    <row r="20" spans="1:13" s="1" customFormat="1" ht="17.25" thickBot="1">
      <c r="A20"/>
      <c r="B20" s="88">
        <v>4</v>
      </c>
      <c r="C20" s="89"/>
      <c r="D20" s="90"/>
      <c r="E20" s="91" t="s">
        <v>187</v>
      </c>
      <c r="F20" s="72"/>
      <c r="G20" s="92"/>
      <c r="H20" s="225"/>
      <c r="I20" s="26"/>
      <c r="J20" s="43"/>
      <c r="L20"/>
      <c r="M20"/>
    </row>
    <row r="21" spans="1:13" s="1" customFormat="1" ht="30">
      <c r="A21"/>
      <c r="B21" s="255" t="s">
        <v>20</v>
      </c>
      <c r="C21" s="129" t="s">
        <v>243</v>
      </c>
      <c r="D21" s="130">
        <v>12.74</v>
      </c>
      <c r="E21" s="239" t="s">
        <v>244</v>
      </c>
      <c r="F21" s="132">
        <v>18.25</v>
      </c>
      <c r="G21" s="133" t="s">
        <v>15</v>
      </c>
      <c r="H21" s="132">
        <f>D21*1.2054</f>
        <v>15.36</v>
      </c>
      <c r="I21" s="132">
        <f>SUM(F21*H21)</f>
        <v>280.32</v>
      </c>
      <c r="J21" s="44"/>
      <c r="L21"/>
      <c r="M21"/>
    </row>
    <row r="22" spans="1:13" s="1" customFormat="1" ht="17.25" thickBot="1">
      <c r="A22"/>
      <c r="B22" s="35"/>
      <c r="C22" s="36"/>
      <c r="D22" s="230"/>
      <c r="E22" s="38" t="s">
        <v>16</v>
      </c>
      <c r="F22" s="41"/>
      <c r="G22" s="39"/>
      <c r="H22" s="231"/>
      <c r="I22" s="41"/>
      <c r="J22" s="42">
        <f>SUM(I21:I21)</f>
        <v>280.32</v>
      </c>
      <c r="L22"/>
      <c r="M22"/>
    </row>
    <row r="23" spans="1:13" ht="17.25" thickBot="1">
      <c r="A23" s="2"/>
      <c r="B23" s="88">
        <v>5</v>
      </c>
      <c r="C23" s="89"/>
      <c r="D23" s="90"/>
      <c r="E23" s="91" t="s">
        <v>153</v>
      </c>
      <c r="F23" s="72"/>
      <c r="G23" s="92"/>
      <c r="H23" s="225"/>
      <c r="I23" s="26"/>
      <c r="J23" s="43"/>
      <c r="L23" s="53"/>
    </row>
    <row r="24" spans="1:13" ht="16.5">
      <c r="B24" s="232"/>
      <c r="C24" s="233"/>
      <c r="D24" s="234"/>
      <c r="E24" s="235" t="s">
        <v>174</v>
      </c>
      <c r="F24" s="7"/>
      <c r="G24" s="32"/>
      <c r="H24" s="7"/>
      <c r="I24" s="7"/>
      <c r="J24" s="44"/>
      <c r="L24"/>
    </row>
    <row r="25" spans="1:13" ht="45">
      <c r="B25" s="238" t="s">
        <v>48</v>
      </c>
      <c r="C25" s="139" t="s">
        <v>175</v>
      </c>
      <c r="D25" s="137">
        <v>60.83</v>
      </c>
      <c r="E25" s="239" t="s">
        <v>176</v>
      </c>
      <c r="F25" s="132">
        <v>114.45</v>
      </c>
      <c r="G25" s="133" t="s">
        <v>15</v>
      </c>
      <c r="H25" s="132">
        <f>D25*1.2054</f>
        <v>73.319999999999993</v>
      </c>
      <c r="I25" s="132">
        <f>SUM(F25*H25)</f>
        <v>8391.4699999999993</v>
      </c>
      <c r="J25" s="44"/>
      <c r="L25"/>
    </row>
    <row r="26" spans="1:13" ht="45">
      <c r="B26" s="238" t="s">
        <v>49</v>
      </c>
      <c r="C26" s="129" t="s">
        <v>241</v>
      </c>
      <c r="D26" s="137">
        <v>80.760000000000005</v>
      </c>
      <c r="E26" s="239" t="s">
        <v>242</v>
      </c>
      <c r="F26" s="132">
        <v>33.450000000000003</v>
      </c>
      <c r="G26" s="133" t="s">
        <v>15</v>
      </c>
      <c r="H26" s="132">
        <f t="shared" ref="H26:H27" si="1">D26*1.2054</f>
        <v>97.35</v>
      </c>
      <c r="I26" s="132">
        <f t="shared" ref="I26:I27" si="2">SUM(F26*H26)</f>
        <v>3256.36</v>
      </c>
      <c r="J26" s="44"/>
      <c r="L26"/>
    </row>
    <row r="27" spans="1:13" ht="45">
      <c r="B27" s="135" t="s">
        <v>135</v>
      </c>
      <c r="C27" s="129" t="s">
        <v>241</v>
      </c>
      <c r="D27" s="137">
        <v>80.760000000000005</v>
      </c>
      <c r="E27" s="239" t="s">
        <v>242</v>
      </c>
      <c r="F27" s="132">
        <v>4.7</v>
      </c>
      <c r="G27" s="133" t="s">
        <v>15</v>
      </c>
      <c r="H27" s="132">
        <f t="shared" si="1"/>
        <v>97.35</v>
      </c>
      <c r="I27" s="132">
        <f t="shared" si="2"/>
        <v>457.55</v>
      </c>
      <c r="J27" s="44" t="s">
        <v>0</v>
      </c>
      <c r="L27"/>
    </row>
    <row r="28" spans="1:13" ht="17.25" thickBot="1">
      <c r="B28" s="240"/>
      <c r="C28" s="241" t="s">
        <v>0</v>
      </c>
      <c r="D28" s="230"/>
      <c r="E28" s="38" t="s">
        <v>16</v>
      </c>
      <c r="F28" s="41"/>
      <c r="G28" s="39"/>
      <c r="H28" s="242"/>
      <c r="I28" s="41"/>
      <c r="J28" s="42">
        <f>SUM(I24:I28)</f>
        <v>12105.38</v>
      </c>
      <c r="L28" s="237"/>
    </row>
    <row r="29" spans="1:13" ht="17.25" thickBot="1">
      <c r="B29" s="88">
        <v>6</v>
      </c>
      <c r="C29" s="89"/>
      <c r="D29" s="90"/>
      <c r="E29" s="91" t="s">
        <v>177</v>
      </c>
      <c r="F29" s="72"/>
      <c r="G29" s="92"/>
      <c r="H29" s="225"/>
      <c r="I29" s="26"/>
      <c r="J29" s="43"/>
      <c r="L29"/>
      <c r="M29" s="53"/>
    </row>
    <row r="30" spans="1:13" ht="15">
      <c r="B30" s="29" t="s">
        <v>33</v>
      </c>
      <c r="C30" s="30" t="s">
        <v>254</v>
      </c>
      <c r="D30" s="50">
        <v>315.94</v>
      </c>
      <c r="E30" s="31" t="s">
        <v>178</v>
      </c>
      <c r="F30" s="7">
        <v>1.1599999999999999</v>
      </c>
      <c r="G30" s="32" t="s">
        <v>18</v>
      </c>
      <c r="H30" s="7">
        <f>D30*1.2054</f>
        <v>380.83</v>
      </c>
      <c r="I30" s="7">
        <f>SUM(F30*H30)</f>
        <v>441.76</v>
      </c>
      <c r="J30" s="44"/>
      <c r="L30" s="243"/>
    </row>
    <row r="31" spans="1:13" ht="15">
      <c r="B31" s="244" t="s">
        <v>46</v>
      </c>
      <c r="C31" s="245" t="s">
        <v>179</v>
      </c>
      <c r="D31" s="246">
        <v>26.51</v>
      </c>
      <c r="E31" s="247" t="s">
        <v>180</v>
      </c>
      <c r="F31" s="7">
        <v>31.08</v>
      </c>
      <c r="G31" s="248" t="s">
        <v>15</v>
      </c>
      <c r="H31" s="7">
        <f t="shared" ref="H31:H32" si="3">D31*1.2054</f>
        <v>31.96</v>
      </c>
      <c r="I31" s="249">
        <f>SUM(F31*H31)</f>
        <v>993.32</v>
      </c>
      <c r="J31" s="44"/>
      <c r="K31" s="236"/>
      <c r="L31" s="53"/>
    </row>
    <row r="32" spans="1:13" ht="30">
      <c r="B32" s="250" t="s">
        <v>144</v>
      </c>
      <c r="C32" s="251" t="s">
        <v>181</v>
      </c>
      <c r="D32" s="252">
        <v>10.73</v>
      </c>
      <c r="E32" s="239" t="s">
        <v>182</v>
      </c>
      <c r="F32" s="132">
        <v>57.34</v>
      </c>
      <c r="G32" s="253" t="s">
        <v>183</v>
      </c>
      <c r="H32" s="132">
        <f t="shared" si="3"/>
        <v>12.93</v>
      </c>
      <c r="I32" s="254">
        <f>SUM(F32*H32)</f>
        <v>741.41</v>
      </c>
      <c r="J32" s="44"/>
      <c r="K32" s="236"/>
      <c r="L32" s="53"/>
    </row>
    <row r="33" spans="1:13" ht="17.25" thickBot="1">
      <c r="B33" s="35"/>
      <c r="C33" s="36"/>
      <c r="D33" s="230"/>
      <c r="E33" s="38" t="s">
        <v>16</v>
      </c>
      <c r="F33" s="41"/>
      <c r="G33" s="39"/>
      <c r="H33" s="231"/>
      <c r="I33" s="41"/>
      <c r="J33" s="42">
        <f>SUM(I30:I32)</f>
        <v>2176.4899999999998</v>
      </c>
      <c r="L33" s="53"/>
    </row>
    <row r="34" spans="1:13" ht="17.25" thickBot="1">
      <c r="B34" s="88">
        <v>7</v>
      </c>
      <c r="C34" s="89"/>
      <c r="D34" s="90"/>
      <c r="E34" s="91" t="s">
        <v>185</v>
      </c>
      <c r="F34" s="72"/>
      <c r="G34" s="92"/>
      <c r="H34" s="225"/>
      <c r="I34" s="26"/>
      <c r="J34" s="43"/>
      <c r="L34"/>
      <c r="M34" s="53"/>
    </row>
    <row r="35" spans="1:13" ht="45">
      <c r="B35" s="135" t="s">
        <v>34</v>
      </c>
      <c r="C35" s="221" t="s">
        <v>188</v>
      </c>
      <c r="D35" s="137">
        <v>34.61</v>
      </c>
      <c r="E35" s="138" t="s">
        <v>255</v>
      </c>
      <c r="F35" s="132">
        <v>92</v>
      </c>
      <c r="G35" s="133" t="s">
        <v>186</v>
      </c>
      <c r="H35" s="132">
        <f>D35*1.2054</f>
        <v>41.72</v>
      </c>
      <c r="I35" s="132">
        <f>SUM(F35*H35)</f>
        <v>3838.24</v>
      </c>
      <c r="J35" s="44"/>
      <c r="L35" s="243"/>
    </row>
    <row r="36" spans="1:13" ht="17.25" thickBot="1">
      <c r="B36" s="35"/>
      <c r="C36" s="36"/>
      <c r="D36" s="230"/>
      <c r="E36" s="38" t="s">
        <v>16</v>
      </c>
      <c r="F36" s="41"/>
      <c r="G36" s="39"/>
      <c r="H36" s="231"/>
      <c r="I36" s="41"/>
      <c r="J36" s="42">
        <f>SUM(I35:I35)</f>
        <v>3838.24</v>
      </c>
      <c r="L36" s="53"/>
    </row>
    <row r="37" spans="1:13" ht="17.25" thickBot="1">
      <c r="B37" s="88">
        <v>8</v>
      </c>
      <c r="C37" s="89"/>
      <c r="D37" s="90"/>
      <c r="E37" s="91" t="s">
        <v>215</v>
      </c>
      <c r="F37" s="72"/>
      <c r="G37" s="92"/>
      <c r="H37" s="225"/>
      <c r="I37" s="26"/>
      <c r="J37" s="43"/>
      <c r="L37"/>
      <c r="M37" s="53"/>
    </row>
    <row r="38" spans="1:13" s="1" customFormat="1" ht="15">
      <c r="A38"/>
      <c r="B38" s="264" t="s">
        <v>191</v>
      </c>
      <c r="C38" s="276" t="s">
        <v>254</v>
      </c>
      <c r="D38" s="50">
        <v>315.94</v>
      </c>
      <c r="E38" s="31" t="s">
        <v>178</v>
      </c>
      <c r="F38" s="7">
        <v>0.12</v>
      </c>
      <c r="G38" s="32" t="s">
        <v>18</v>
      </c>
      <c r="H38" s="132">
        <f>D38*1.2054</f>
        <v>380.83</v>
      </c>
      <c r="I38" s="132">
        <f>SUM(F38*H38)</f>
        <v>45.7</v>
      </c>
      <c r="J38" s="44"/>
    </row>
    <row r="39" spans="1:13" s="1" customFormat="1" ht="30">
      <c r="A39"/>
      <c r="B39" s="265" t="s">
        <v>192</v>
      </c>
      <c r="C39" s="139" t="s">
        <v>219</v>
      </c>
      <c r="D39" s="137">
        <v>7.37</v>
      </c>
      <c r="E39" s="138" t="s">
        <v>220</v>
      </c>
      <c r="F39" s="132">
        <v>9.1999999999999993</v>
      </c>
      <c r="G39" s="133" t="s">
        <v>183</v>
      </c>
      <c r="H39" s="132">
        <f>D39*1.2054</f>
        <v>8.8800000000000008</v>
      </c>
      <c r="I39" s="132">
        <f>SUM(F39*H39)</f>
        <v>81.7</v>
      </c>
      <c r="J39" s="44"/>
    </row>
    <row r="40" spans="1:13" s="1" customFormat="1" ht="15">
      <c r="A40"/>
      <c r="B40" s="264" t="s">
        <v>209</v>
      </c>
      <c r="C40" s="139" t="s">
        <v>221</v>
      </c>
      <c r="D40" s="137">
        <v>26.51</v>
      </c>
      <c r="E40" s="138" t="s">
        <v>222</v>
      </c>
      <c r="F40" s="132">
        <v>2.93</v>
      </c>
      <c r="G40" s="133" t="s">
        <v>15</v>
      </c>
      <c r="H40" s="132">
        <f>D40*1.2054</f>
        <v>31.96</v>
      </c>
      <c r="I40" s="132">
        <f>SUM(F40*H40)</f>
        <v>93.64</v>
      </c>
      <c r="J40" s="44"/>
    </row>
    <row r="41" spans="1:13" ht="17.25" thickBot="1">
      <c r="B41" s="35"/>
      <c r="C41" s="36"/>
      <c r="D41" s="230"/>
      <c r="E41" s="38" t="s">
        <v>16</v>
      </c>
      <c r="F41" s="41"/>
      <c r="G41" s="39"/>
      <c r="H41" s="231"/>
      <c r="I41" s="41"/>
      <c r="J41" s="42">
        <f>SUM(I38:I40)</f>
        <v>221.04</v>
      </c>
      <c r="L41" s="53"/>
    </row>
    <row r="42" spans="1:13" ht="17.25" thickBot="1">
      <c r="A42" s="2"/>
      <c r="B42" s="88">
        <v>9</v>
      </c>
      <c r="C42" s="89"/>
      <c r="D42" s="90"/>
      <c r="E42" s="91" t="s">
        <v>210</v>
      </c>
      <c r="F42" s="257"/>
      <c r="G42" s="258"/>
      <c r="H42" s="259"/>
      <c r="I42" s="26"/>
      <c r="J42" s="43"/>
      <c r="L42" s="53"/>
    </row>
    <row r="43" spans="1:13" ht="16.5">
      <c r="B43" s="232"/>
      <c r="C43" s="233"/>
      <c r="D43" s="234"/>
      <c r="E43" s="235" t="s">
        <v>211</v>
      </c>
      <c r="F43" s="132"/>
      <c r="G43" s="133"/>
      <c r="H43" s="132"/>
      <c r="I43" s="7"/>
      <c r="J43" s="44"/>
      <c r="L43" s="53"/>
    </row>
    <row r="44" spans="1:13" ht="15">
      <c r="B44" s="238" t="s">
        <v>193</v>
      </c>
      <c r="C44" s="139" t="s">
        <v>212</v>
      </c>
      <c r="D44" s="137">
        <v>34.61</v>
      </c>
      <c r="E44" s="239" t="s">
        <v>213</v>
      </c>
      <c r="F44" s="132">
        <v>9.5</v>
      </c>
      <c r="G44" s="133" t="s">
        <v>15</v>
      </c>
      <c r="H44" s="132">
        <f>D44*1.2054</f>
        <v>41.72</v>
      </c>
      <c r="I44" s="132">
        <f>SUM(F44*H44)</f>
        <v>396.34</v>
      </c>
      <c r="J44" s="44"/>
      <c r="L44" s="53"/>
    </row>
    <row r="45" spans="1:13" ht="17.25" thickBot="1">
      <c r="B45" s="240"/>
      <c r="C45" s="260" t="s">
        <v>0</v>
      </c>
      <c r="D45" s="230"/>
      <c r="E45" s="38" t="s">
        <v>16</v>
      </c>
      <c r="F45" s="261"/>
      <c r="G45" s="262"/>
      <c r="H45" s="263"/>
      <c r="I45" s="41"/>
      <c r="J45" s="42">
        <f>SUM(I43:I44)</f>
        <v>396.34</v>
      </c>
      <c r="L45" s="53"/>
    </row>
    <row r="46" spans="1:13" ht="17.25" thickBot="1">
      <c r="B46" s="54"/>
      <c r="C46" s="77"/>
      <c r="D46" s="40"/>
      <c r="E46" s="38"/>
      <c r="F46" s="136"/>
      <c r="G46" s="39"/>
      <c r="H46" s="40"/>
      <c r="I46" s="41"/>
      <c r="J46" s="103"/>
    </row>
    <row r="47" spans="1:13" ht="18" thickBot="1">
      <c r="B47" s="104"/>
      <c r="C47" s="105"/>
      <c r="D47" s="106"/>
      <c r="E47" s="107" t="s">
        <v>22</v>
      </c>
      <c r="F47" s="108"/>
      <c r="G47" s="109"/>
      <c r="H47" s="110"/>
      <c r="I47" s="111"/>
      <c r="J47" s="112">
        <f>SUM(I9:I44)</f>
        <v>19997.28</v>
      </c>
    </row>
    <row r="48" spans="1:13" ht="15">
      <c r="B48" s="31" t="s">
        <v>0</v>
      </c>
      <c r="C48" s="279" t="str">
        <f>[1]Lista!C23</f>
        <v>Maravilha (SC), 26 de Fevereiro de 2016.</v>
      </c>
      <c r="D48" s="279"/>
      <c r="E48" s="279"/>
      <c r="F48" s="7"/>
      <c r="G48" s="56"/>
      <c r="H48" s="7"/>
      <c r="I48" s="56"/>
      <c r="J48" s="57"/>
    </row>
    <row r="49" spans="1:13" ht="16.5">
      <c r="B49" s="3" t="s">
        <v>23</v>
      </c>
      <c r="C49" s="31"/>
      <c r="D49" s="33"/>
      <c r="E49" s="58"/>
      <c r="F49" s="59"/>
      <c r="G49" s="59"/>
      <c r="H49" s="59"/>
      <c r="I49" s="59"/>
      <c r="J49" s="7"/>
    </row>
    <row r="50" spans="1:13" ht="16.5">
      <c r="B50" s="3" t="s">
        <v>24</v>
      </c>
      <c r="C50" s="31"/>
      <c r="D50" s="33"/>
      <c r="E50" s="58"/>
      <c r="F50" s="59"/>
      <c r="G50" s="59"/>
      <c r="H50" s="59"/>
      <c r="I50" s="59"/>
      <c r="J50" s="7"/>
    </row>
    <row r="51" spans="1:13" ht="16.5">
      <c r="B51" s="3" t="s">
        <v>128</v>
      </c>
      <c r="C51" s="3"/>
      <c r="D51" s="4"/>
      <c r="F51" s="60"/>
      <c r="G51" s="60"/>
      <c r="H51" s="60"/>
      <c r="I51" s="60"/>
      <c r="J51" s="7"/>
    </row>
    <row r="52" spans="1:13" ht="16.5">
      <c r="B52" s="3" t="s">
        <v>165</v>
      </c>
      <c r="C52" s="3"/>
      <c r="D52" s="8"/>
      <c r="F52" s="280" t="s">
        <v>25</v>
      </c>
      <c r="G52" s="280"/>
      <c r="H52" s="280"/>
      <c r="I52" s="280"/>
      <c r="J52" s="7"/>
    </row>
    <row r="53" spans="1:13" ht="16.5">
      <c r="B53" s="3"/>
      <c r="C53" s="3"/>
      <c r="D53" s="8"/>
      <c r="F53" s="281" t="s">
        <v>26</v>
      </c>
      <c r="G53" s="281"/>
      <c r="H53" s="281"/>
      <c r="I53" s="281"/>
      <c r="J53" s="7"/>
    </row>
    <row r="54" spans="1:13" s="1" customFormat="1" ht="15.75">
      <c r="A54"/>
      <c r="B54" s="61" t="s">
        <v>249</v>
      </c>
      <c r="C54" s="61"/>
      <c r="D54" s="62"/>
      <c r="E54" s="61"/>
      <c r="F54" s="282" t="s">
        <v>27</v>
      </c>
      <c r="G54" s="282"/>
      <c r="H54" s="282"/>
      <c r="I54" s="282"/>
      <c r="J54" s="8"/>
      <c r="M54"/>
    </row>
    <row r="55" spans="1:13" s="1" customFormat="1" ht="15.75">
      <c r="A55"/>
      <c r="B55" s="61" t="s">
        <v>250</v>
      </c>
      <c r="C55" s="61"/>
      <c r="D55" s="62"/>
      <c r="E55" s="61"/>
      <c r="F55" s="63"/>
      <c r="G55" s="64"/>
      <c r="H55" s="65"/>
      <c r="I55" s="7"/>
      <c r="J55" s="8"/>
      <c r="M55"/>
    </row>
    <row r="56" spans="1:13" s="1" customFormat="1" ht="17.25" thickBot="1">
      <c r="A56"/>
      <c r="B56" s="66" t="s">
        <v>251</v>
      </c>
      <c r="C56" s="49"/>
      <c r="D56" s="9"/>
      <c r="E56" s="49"/>
      <c r="F56" s="67"/>
      <c r="G56" s="68"/>
      <c r="H56" s="69"/>
      <c r="I56" s="9"/>
      <c r="J56" s="9"/>
      <c r="M56"/>
    </row>
    <row r="57" spans="1:13" s="1" customFormat="1" ht="16.5">
      <c r="A57"/>
      <c r="B57" s="70" t="s">
        <v>28</v>
      </c>
      <c r="C57" s="71"/>
      <c r="D57" s="72"/>
      <c r="E57" s="71"/>
      <c r="F57" s="73"/>
      <c r="G57" s="74"/>
      <c r="H57" s="75"/>
      <c r="I57" s="72"/>
      <c r="J57" s="116"/>
      <c r="M57"/>
    </row>
    <row r="58" spans="1:13" s="1" customFormat="1" ht="17.25" thickBot="1">
      <c r="A58"/>
      <c r="B58" s="76" t="s">
        <v>29</v>
      </c>
      <c r="C58" s="77"/>
      <c r="D58" s="41"/>
      <c r="E58" s="77"/>
      <c r="F58" s="78"/>
      <c r="G58" s="79"/>
      <c r="H58" s="80"/>
      <c r="I58" s="41"/>
      <c r="J58" s="55"/>
      <c r="M58"/>
    </row>
  </sheetData>
  <mergeCells count="5">
    <mergeCell ref="B1:J1"/>
    <mergeCell ref="C48:E48"/>
    <mergeCell ref="F52:I52"/>
    <mergeCell ref="F53:I53"/>
    <mergeCell ref="F54:I54"/>
  </mergeCells>
  <pageMargins left="0.78740157480314965" right="0.78740157480314965" top="2.1653543307086616" bottom="0.59055118110236227" header="0" footer="0"/>
  <pageSetup scale="5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8"/>
  <sheetViews>
    <sheetView tabSelected="1" topLeftCell="A64" zoomScale="80" zoomScaleNormal="80" workbookViewId="0">
      <selection activeCell="E91" sqref="E91"/>
    </sheetView>
  </sheetViews>
  <sheetFormatPr defaultRowHeight="12.75"/>
  <cols>
    <col min="2" max="2" width="8" customWidth="1"/>
    <col min="3" max="3" width="16.7109375" customWidth="1"/>
    <col min="4" max="4" width="10.7109375" style="1" customWidth="1"/>
    <col min="5" max="5" width="63.7109375" customWidth="1"/>
    <col min="6" max="6" width="10.7109375" style="53" customWidth="1"/>
    <col min="7" max="7" width="7.85546875" style="113" customWidth="1"/>
    <col min="8" max="8" width="14.7109375" style="1" customWidth="1"/>
    <col min="9" max="9" width="12.7109375" style="81" customWidth="1"/>
    <col min="10" max="10" width="14.85546875" style="53" bestFit="1" customWidth="1"/>
    <col min="11" max="11" width="12.7109375" style="1" customWidth="1"/>
    <col min="12" max="12" width="11.5703125" style="1" bestFit="1" customWidth="1"/>
    <col min="13" max="13" width="10.85546875" bestFit="1" customWidth="1"/>
    <col min="258" max="258" width="7" customWidth="1"/>
    <col min="259" max="259" width="16.7109375" customWidth="1"/>
    <col min="260" max="260" width="10.7109375" customWidth="1"/>
    <col min="261" max="261" width="63.7109375" customWidth="1"/>
    <col min="262" max="262" width="10.7109375" customWidth="1"/>
    <col min="263" max="263" width="6.7109375" customWidth="1"/>
    <col min="264" max="264" width="14.7109375" customWidth="1"/>
    <col min="265" max="265" width="12.7109375" customWidth="1"/>
    <col min="266" max="266" width="13.7109375" customWidth="1"/>
    <col min="267" max="267" width="12.7109375" customWidth="1"/>
    <col min="268" max="268" width="11.5703125" bestFit="1" customWidth="1"/>
    <col min="514" max="514" width="7" customWidth="1"/>
    <col min="515" max="515" width="16.7109375" customWidth="1"/>
    <col min="516" max="516" width="10.7109375" customWidth="1"/>
    <col min="517" max="517" width="63.7109375" customWidth="1"/>
    <col min="518" max="518" width="10.7109375" customWidth="1"/>
    <col min="519" max="519" width="6.7109375" customWidth="1"/>
    <col min="520" max="520" width="14.7109375" customWidth="1"/>
    <col min="521" max="521" width="12.7109375" customWidth="1"/>
    <col min="522" max="522" width="13.7109375" customWidth="1"/>
    <col min="523" max="523" width="12.7109375" customWidth="1"/>
    <col min="524" max="524" width="11.5703125" bestFit="1" customWidth="1"/>
    <col min="770" max="770" width="7" customWidth="1"/>
    <col min="771" max="771" width="16.7109375" customWidth="1"/>
    <col min="772" max="772" width="10.7109375" customWidth="1"/>
    <col min="773" max="773" width="63.7109375" customWidth="1"/>
    <col min="774" max="774" width="10.7109375" customWidth="1"/>
    <col min="775" max="775" width="6.7109375" customWidth="1"/>
    <col min="776" max="776" width="14.7109375" customWidth="1"/>
    <col min="777" max="777" width="12.7109375" customWidth="1"/>
    <col min="778" max="778" width="13.7109375" customWidth="1"/>
    <col min="779" max="779" width="12.7109375" customWidth="1"/>
    <col min="780" max="780" width="11.5703125" bestFit="1" customWidth="1"/>
    <col min="1026" max="1026" width="7" customWidth="1"/>
    <col min="1027" max="1027" width="16.7109375" customWidth="1"/>
    <col min="1028" max="1028" width="10.7109375" customWidth="1"/>
    <col min="1029" max="1029" width="63.7109375" customWidth="1"/>
    <col min="1030" max="1030" width="10.7109375" customWidth="1"/>
    <col min="1031" max="1031" width="6.7109375" customWidth="1"/>
    <col min="1032" max="1032" width="14.7109375" customWidth="1"/>
    <col min="1033" max="1033" width="12.7109375" customWidth="1"/>
    <col min="1034" max="1034" width="13.7109375" customWidth="1"/>
    <col min="1035" max="1035" width="12.7109375" customWidth="1"/>
    <col min="1036" max="1036" width="11.5703125" bestFit="1" customWidth="1"/>
    <col min="1282" max="1282" width="7" customWidth="1"/>
    <col min="1283" max="1283" width="16.7109375" customWidth="1"/>
    <col min="1284" max="1284" width="10.7109375" customWidth="1"/>
    <col min="1285" max="1285" width="63.7109375" customWidth="1"/>
    <col min="1286" max="1286" width="10.7109375" customWidth="1"/>
    <col min="1287" max="1287" width="6.7109375" customWidth="1"/>
    <col min="1288" max="1288" width="14.7109375" customWidth="1"/>
    <col min="1289" max="1289" width="12.7109375" customWidth="1"/>
    <col min="1290" max="1290" width="13.7109375" customWidth="1"/>
    <col min="1291" max="1291" width="12.7109375" customWidth="1"/>
    <col min="1292" max="1292" width="11.5703125" bestFit="1" customWidth="1"/>
    <col min="1538" max="1538" width="7" customWidth="1"/>
    <col min="1539" max="1539" width="16.7109375" customWidth="1"/>
    <col min="1540" max="1540" width="10.7109375" customWidth="1"/>
    <col min="1541" max="1541" width="63.7109375" customWidth="1"/>
    <col min="1542" max="1542" width="10.7109375" customWidth="1"/>
    <col min="1543" max="1543" width="6.7109375" customWidth="1"/>
    <col min="1544" max="1544" width="14.7109375" customWidth="1"/>
    <col min="1545" max="1545" width="12.7109375" customWidth="1"/>
    <col min="1546" max="1546" width="13.7109375" customWidth="1"/>
    <col min="1547" max="1547" width="12.7109375" customWidth="1"/>
    <col min="1548" max="1548" width="11.5703125" bestFit="1" customWidth="1"/>
    <col min="1794" max="1794" width="7" customWidth="1"/>
    <col min="1795" max="1795" width="16.7109375" customWidth="1"/>
    <col min="1796" max="1796" width="10.7109375" customWidth="1"/>
    <col min="1797" max="1797" width="63.7109375" customWidth="1"/>
    <col min="1798" max="1798" width="10.7109375" customWidth="1"/>
    <col min="1799" max="1799" width="6.7109375" customWidth="1"/>
    <col min="1800" max="1800" width="14.7109375" customWidth="1"/>
    <col min="1801" max="1801" width="12.7109375" customWidth="1"/>
    <col min="1802" max="1802" width="13.7109375" customWidth="1"/>
    <col min="1803" max="1803" width="12.7109375" customWidth="1"/>
    <col min="1804" max="1804" width="11.5703125" bestFit="1" customWidth="1"/>
    <col min="2050" max="2050" width="7" customWidth="1"/>
    <col min="2051" max="2051" width="16.7109375" customWidth="1"/>
    <col min="2052" max="2052" width="10.7109375" customWidth="1"/>
    <col min="2053" max="2053" width="63.7109375" customWidth="1"/>
    <col min="2054" max="2054" width="10.7109375" customWidth="1"/>
    <col min="2055" max="2055" width="6.7109375" customWidth="1"/>
    <col min="2056" max="2056" width="14.7109375" customWidth="1"/>
    <col min="2057" max="2057" width="12.7109375" customWidth="1"/>
    <col min="2058" max="2058" width="13.7109375" customWidth="1"/>
    <col min="2059" max="2059" width="12.7109375" customWidth="1"/>
    <col min="2060" max="2060" width="11.5703125" bestFit="1" customWidth="1"/>
    <col min="2306" max="2306" width="7" customWidth="1"/>
    <col min="2307" max="2307" width="16.7109375" customWidth="1"/>
    <col min="2308" max="2308" width="10.7109375" customWidth="1"/>
    <col min="2309" max="2309" width="63.7109375" customWidth="1"/>
    <col min="2310" max="2310" width="10.7109375" customWidth="1"/>
    <col min="2311" max="2311" width="6.7109375" customWidth="1"/>
    <col min="2312" max="2312" width="14.7109375" customWidth="1"/>
    <col min="2313" max="2313" width="12.7109375" customWidth="1"/>
    <col min="2314" max="2314" width="13.7109375" customWidth="1"/>
    <col min="2315" max="2315" width="12.7109375" customWidth="1"/>
    <col min="2316" max="2316" width="11.5703125" bestFit="1" customWidth="1"/>
    <col min="2562" max="2562" width="7" customWidth="1"/>
    <col min="2563" max="2563" width="16.7109375" customWidth="1"/>
    <col min="2564" max="2564" width="10.7109375" customWidth="1"/>
    <col min="2565" max="2565" width="63.7109375" customWidth="1"/>
    <col min="2566" max="2566" width="10.7109375" customWidth="1"/>
    <col min="2567" max="2567" width="6.7109375" customWidth="1"/>
    <col min="2568" max="2568" width="14.7109375" customWidth="1"/>
    <col min="2569" max="2569" width="12.7109375" customWidth="1"/>
    <col min="2570" max="2570" width="13.7109375" customWidth="1"/>
    <col min="2571" max="2571" width="12.7109375" customWidth="1"/>
    <col min="2572" max="2572" width="11.5703125" bestFit="1" customWidth="1"/>
    <col min="2818" max="2818" width="7" customWidth="1"/>
    <col min="2819" max="2819" width="16.7109375" customWidth="1"/>
    <col min="2820" max="2820" width="10.7109375" customWidth="1"/>
    <col min="2821" max="2821" width="63.7109375" customWidth="1"/>
    <col min="2822" max="2822" width="10.7109375" customWidth="1"/>
    <col min="2823" max="2823" width="6.7109375" customWidth="1"/>
    <col min="2824" max="2824" width="14.7109375" customWidth="1"/>
    <col min="2825" max="2825" width="12.7109375" customWidth="1"/>
    <col min="2826" max="2826" width="13.7109375" customWidth="1"/>
    <col min="2827" max="2827" width="12.7109375" customWidth="1"/>
    <col min="2828" max="2828" width="11.5703125" bestFit="1" customWidth="1"/>
    <col min="3074" max="3074" width="7" customWidth="1"/>
    <col min="3075" max="3075" width="16.7109375" customWidth="1"/>
    <col min="3076" max="3076" width="10.7109375" customWidth="1"/>
    <col min="3077" max="3077" width="63.7109375" customWidth="1"/>
    <col min="3078" max="3078" width="10.7109375" customWidth="1"/>
    <col min="3079" max="3079" width="6.7109375" customWidth="1"/>
    <col min="3080" max="3080" width="14.7109375" customWidth="1"/>
    <col min="3081" max="3081" width="12.7109375" customWidth="1"/>
    <col min="3082" max="3082" width="13.7109375" customWidth="1"/>
    <col min="3083" max="3083" width="12.7109375" customWidth="1"/>
    <col min="3084" max="3084" width="11.5703125" bestFit="1" customWidth="1"/>
    <col min="3330" max="3330" width="7" customWidth="1"/>
    <col min="3331" max="3331" width="16.7109375" customWidth="1"/>
    <col min="3332" max="3332" width="10.7109375" customWidth="1"/>
    <col min="3333" max="3333" width="63.7109375" customWidth="1"/>
    <col min="3334" max="3334" width="10.7109375" customWidth="1"/>
    <col min="3335" max="3335" width="6.7109375" customWidth="1"/>
    <col min="3336" max="3336" width="14.7109375" customWidth="1"/>
    <col min="3337" max="3337" width="12.7109375" customWidth="1"/>
    <col min="3338" max="3338" width="13.7109375" customWidth="1"/>
    <col min="3339" max="3339" width="12.7109375" customWidth="1"/>
    <col min="3340" max="3340" width="11.5703125" bestFit="1" customWidth="1"/>
    <col min="3586" max="3586" width="7" customWidth="1"/>
    <col min="3587" max="3587" width="16.7109375" customWidth="1"/>
    <col min="3588" max="3588" width="10.7109375" customWidth="1"/>
    <col min="3589" max="3589" width="63.7109375" customWidth="1"/>
    <col min="3590" max="3590" width="10.7109375" customWidth="1"/>
    <col min="3591" max="3591" width="6.7109375" customWidth="1"/>
    <col min="3592" max="3592" width="14.7109375" customWidth="1"/>
    <col min="3593" max="3593" width="12.7109375" customWidth="1"/>
    <col min="3594" max="3594" width="13.7109375" customWidth="1"/>
    <col min="3595" max="3595" width="12.7109375" customWidth="1"/>
    <col min="3596" max="3596" width="11.5703125" bestFit="1" customWidth="1"/>
    <col min="3842" max="3842" width="7" customWidth="1"/>
    <col min="3843" max="3843" width="16.7109375" customWidth="1"/>
    <col min="3844" max="3844" width="10.7109375" customWidth="1"/>
    <col min="3845" max="3845" width="63.7109375" customWidth="1"/>
    <col min="3846" max="3846" width="10.7109375" customWidth="1"/>
    <col min="3847" max="3847" width="6.7109375" customWidth="1"/>
    <col min="3848" max="3848" width="14.7109375" customWidth="1"/>
    <col min="3849" max="3849" width="12.7109375" customWidth="1"/>
    <col min="3850" max="3850" width="13.7109375" customWidth="1"/>
    <col min="3851" max="3851" width="12.7109375" customWidth="1"/>
    <col min="3852" max="3852" width="11.5703125" bestFit="1" customWidth="1"/>
    <col min="4098" max="4098" width="7" customWidth="1"/>
    <col min="4099" max="4099" width="16.7109375" customWidth="1"/>
    <col min="4100" max="4100" width="10.7109375" customWidth="1"/>
    <col min="4101" max="4101" width="63.7109375" customWidth="1"/>
    <col min="4102" max="4102" width="10.7109375" customWidth="1"/>
    <col min="4103" max="4103" width="6.7109375" customWidth="1"/>
    <col min="4104" max="4104" width="14.7109375" customWidth="1"/>
    <col min="4105" max="4105" width="12.7109375" customWidth="1"/>
    <col min="4106" max="4106" width="13.7109375" customWidth="1"/>
    <col min="4107" max="4107" width="12.7109375" customWidth="1"/>
    <col min="4108" max="4108" width="11.5703125" bestFit="1" customWidth="1"/>
    <col min="4354" max="4354" width="7" customWidth="1"/>
    <col min="4355" max="4355" width="16.7109375" customWidth="1"/>
    <col min="4356" max="4356" width="10.7109375" customWidth="1"/>
    <col min="4357" max="4357" width="63.7109375" customWidth="1"/>
    <col min="4358" max="4358" width="10.7109375" customWidth="1"/>
    <col min="4359" max="4359" width="6.7109375" customWidth="1"/>
    <col min="4360" max="4360" width="14.7109375" customWidth="1"/>
    <col min="4361" max="4361" width="12.7109375" customWidth="1"/>
    <col min="4362" max="4362" width="13.7109375" customWidth="1"/>
    <col min="4363" max="4363" width="12.7109375" customWidth="1"/>
    <col min="4364" max="4364" width="11.5703125" bestFit="1" customWidth="1"/>
    <col min="4610" max="4610" width="7" customWidth="1"/>
    <col min="4611" max="4611" width="16.7109375" customWidth="1"/>
    <col min="4612" max="4612" width="10.7109375" customWidth="1"/>
    <col min="4613" max="4613" width="63.7109375" customWidth="1"/>
    <col min="4614" max="4614" width="10.7109375" customWidth="1"/>
    <col min="4615" max="4615" width="6.7109375" customWidth="1"/>
    <col min="4616" max="4616" width="14.7109375" customWidth="1"/>
    <col min="4617" max="4617" width="12.7109375" customWidth="1"/>
    <col min="4618" max="4618" width="13.7109375" customWidth="1"/>
    <col min="4619" max="4619" width="12.7109375" customWidth="1"/>
    <col min="4620" max="4620" width="11.5703125" bestFit="1" customWidth="1"/>
    <col min="4866" max="4866" width="7" customWidth="1"/>
    <col min="4867" max="4867" width="16.7109375" customWidth="1"/>
    <col min="4868" max="4868" width="10.7109375" customWidth="1"/>
    <col min="4869" max="4869" width="63.7109375" customWidth="1"/>
    <col min="4870" max="4870" width="10.7109375" customWidth="1"/>
    <col min="4871" max="4871" width="6.7109375" customWidth="1"/>
    <col min="4872" max="4872" width="14.7109375" customWidth="1"/>
    <col min="4873" max="4873" width="12.7109375" customWidth="1"/>
    <col min="4874" max="4874" width="13.7109375" customWidth="1"/>
    <col min="4875" max="4875" width="12.7109375" customWidth="1"/>
    <col min="4876" max="4876" width="11.5703125" bestFit="1" customWidth="1"/>
    <col min="5122" max="5122" width="7" customWidth="1"/>
    <col min="5123" max="5123" width="16.7109375" customWidth="1"/>
    <col min="5124" max="5124" width="10.7109375" customWidth="1"/>
    <col min="5125" max="5125" width="63.7109375" customWidth="1"/>
    <col min="5126" max="5126" width="10.7109375" customWidth="1"/>
    <col min="5127" max="5127" width="6.7109375" customWidth="1"/>
    <col min="5128" max="5128" width="14.7109375" customWidth="1"/>
    <col min="5129" max="5129" width="12.7109375" customWidth="1"/>
    <col min="5130" max="5130" width="13.7109375" customWidth="1"/>
    <col min="5131" max="5131" width="12.7109375" customWidth="1"/>
    <col min="5132" max="5132" width="11.5703125" bestFit="1" customWidth="1"/>
    <col min="5378" max="5378" width="7" customWidth="1"/>
    <col min="5379" max="5379" width="16.7109375" customWidth="1"/>
    <col min="5380" max="5380" width="10.7109375" customWidth="1"/>
    <col min="5381" max="5381" width="63.7109375" customWidth="1"/>
    <col min="5382" max="5382" width="10.7109375" customWidth="1"/>
    <col min="5383" max="5383" width="6.7109375" customWidth="1"/>
    <col min="5384" max="5384" width="14.7109375" customWidth="1"/>
    <col min="5385" max="5385" width="12.7109375" customWidth="1"/>
    <col min="5386" max="5386" width="13.7109375" customWidth="1"/>
    <col min="5387" max="5387" width="12.7109375" customWidth="1"/>
    <col min="5388" max="5388" width="11.5703125" bestFit="1" customWidth="1"/>
    <col min="5634" max="5634" width="7" customWidth="1"/>
    <col min="5635" max="5635" width="16.7109375" customWidth="1"/>
    <col min="5636" max="5636" width="10.7109375" customWidth="1"/>
    <col min="5637" max="5637" width="63.7109375" customWidth="1"/>
    <col min="5638" max="5638" width="10.7109375" customWidth="1"/>
    <col min="5639" max="5639" width="6.7109375" customWidth="1"/>
    <col min="5640" max="5640" width="14.7109375" customWidth="1"/>
    <col min="5641" max="5641" width="12.7109375" customWidth="1"/>
    <col min="5642" max="5642" width="13.7109375" customWidth="1"/>
    <col min="5643" max="5643" width="12.7109375" customWidth="1"/>
    <col min="5644" max="5644" width="11.5703125" bestFit="1" customWidth="1"/>
    <col min="5890" max="5890" width="7" customWidth="1"/>
    <col min="5891" max="5891" width="16.7109375" customWidth="1"/>
    <col min="5892" max="5892" width="10.7109375" customWidth="1"/>
    <col min="5893" max="5893" width="63.7109375" customWidth="1"/>
    <col min="5894" max="5894" width="10.7109375" customWidth="1"/>
    <col min="5895" max="5895" width="6.7109375" customWidth="1"/>
    <col min="5896" max="5896" width="14.7109375" customWidth="1"/>
    <col min="5897" max="5897" width="12.7109375" customWidth="1"/>
    <col min="5898" max="5898" width="13.7109375" customWidth="1"/>
    <col min="5899" max="5899" width="12.7109375" customWidth="1"/>
    <col min="5900" max="5900" width="11.5703125" bestFit="1" customWidth="1"/>
    <col min="6146" max="6146" width="7" customWidth="1"/>
    <col min="6147" max="6147" width="16.7109375" customWidth="1"/>
    <col min="6148" max="6148" width="10.7109375" customWidth="1"/>
    <col min="6149" max="6149" width="63.7109375" customWidth="1"/>
    <col min="6150" max="6150" width="10.7109375" customWidth="1"/>
    <col min="6151" max="6151" width="6.7109375" customWidth="1"/>
    <col min="6152" max="6152" width="14.7109375" customWidth="1"/>
    <col min="6153" max="6153" width="12.7109375" customWidth="1"/>
    <col min="6154" max="6154" width="13.7109375" customWidth="1"/>
    <col min="6155" max="6155" width="12.7109375" customWidth="1"/>
    <col min="6156" max="6156" width="11.5703125" bestFit="1" customWidth="1"/>
    <col min="6402" max="6402" width="7" customWidth="1"/>
    <col min="6403" max="6403" width="16.7109375" customWidth="1"/>
    <col min="6404" max="6404" width="10.7109375" customWidth="1"/>
    <col min="6405" max="6405" width="63.7109375" customWidth="1"/>
    <col min="6406" max="6406" width="10.7109375" customWidth="1"/>
    <col min="6407" max="6407" width="6.7109375" customWidth="1"/>
    <col min="6408" max="6408" width="14.7109375" customWidth="1"/>
    <col min="6409" max="6409" width="12.7109375" customWidth="1"/>
    <col min="6410" max="6410" width="13.7109375" customWidth="1"/>
    <col min="6411" max="6411" width="12.7109375" customWidth="1"/>
    <col min="6412" max="6412" width="11.5703125" bestFit="1" customWidth="1"/>
    <col min="6658" max="6658" width="7" customWidth="1"/>
    <col min="6659" max="6659" width="16.7109375" customWidth="1"/>
    <col min="6660" max="6660" width="10.7109375" customWidth="1"/>
    <col min="6661" max="6661" width="63.7109375" customWidth="1"/>
    <col min="6662" max="6662" width="10.7109375" customWidth="1"/>
    <col min="6663" max="6663" width="6.7109375" customWidth="1"/>
    <col min="6664" max="6664" width="14.7109375" customWidth="1"/>
    <col min="6665" max="6665" width="12.7109375" customWidth="1"/>
    <col min="6666" max="6666" width="13.7109375" customWidth="1"/>
    <col min="6667" max="6667" width="12.7109375" customWidth="1"/>
    <col min="6668" max="6668" width="11.5703125" bestFit="1" customWidth="1"/>
    <col min="6914" max="6914" width="7" customWidth="1"/>
    <col min="6915" max="6915" width="16.7109375" customWidth="1"/>
    <col min="6916" max="6916" width="10.7109375" customWidth="1"/>
    <col min="6917" max="6917" width="63.7109375" customWidth="1"/>
    <col min="6918" max="6918" width="10.7109375" customWidth="1"/>
    <col min="6919" max="6919" width="6.7109375" customWidth="1"/>
    <col min="6920" max="6920" width="14.7109375" customWidth="1"/>
    <col min="6921" max="6921" width="12.7109375" customWidth="1"/>
    <col min="6922" max="6922" width="13.7109375" customWidth="1"/>
    <col min="6923" max="6923" width="12.7109375" customWidth="1"/>
    <col min="6924" max="6924" width="11.5703125" bestFit="1" customWidth="1"/>
    <col min="7170" max="7170" width="7" customWidth="1"/>
    <col min="7171" max="7171" width="16.7109375" customWidth="1"/>
    <col min="7172" max="7172" width="10.7109375" customWidth="1"/>
    <col min="7173" max="7173" width="63.7109375" customWidth="1"/>
    <col min="7174" max="7174" width="10.7109375" customWidth="1"/>
    <col min="7175" max="7175" width="6.7109375" customWidth="1"/>
    <col min="7176" max="7176" width="14.7109375" customWidth="1"/>
    <col min="7177" max="7177" width="12.7109375" customWidth="1"/>
    <col min="7178" max="7178" width="13.7109375" customWidth="1"/>
    <col min="7179" max="7179" width="12.7109375" customWidth="1"/>
    <col min="7180" max="7180" width="11.5703125" bestFit="1" customWidth="1"/>
    <col min="7426" max="7426" width="7" customWidth="1"/>
    <col min="7427" max="7427" width="16.7109375" customWidth="1"/>
    <col min="7428" max="7428" width="10.7109375" customWidth="1"/>
    <col min="7429" max="7429" width="63.7109375" customWidth="1"/>
    <col min="7430" max="7430" width="10.7109375" customWidth="1"/>
    <col min="7431" max="7431" width="6.7109375" customWidth="1"/>
    <col min="7432" max="7432" width="14.7109375" customWidth="1"/>
    <col min="7433" max="7433" width="12.7109375" customWidth="1"/>
    <col min="7434" max="7434" width="13.7109375" customWidth="1"/>
    <col min="7435" max="7435" width="12.7109375" customWidth="1"/>
    <col min="7436" max="7436" width="11.5703125" bestFit="1" customWidth="1"/>
    <col min="7682" max="7682" width="7" customWidth="1"/>
    <col min="7683" max="7683" width="16.7109375" customWidth="1"/>
    <col min="7684" max="7684" width="10.7109375" customWidth="1"/>
    <col min="7685" max="7685" width="63.7109375" customWidth="1"/>
    <col min="7686" max="7686" width="10.7109375" customWidth="1"/>
    <col min="7687" max="7687" width="6.7109375" customWidth="1"/>
    <col min="7688" max="7688" width="14.7109375" customWidth="1"/>
    <col min="7689" max="7689" width="12.7109375" customWidth="1"/>
    <col min="7690" max="7690" width="13.7109375" customWidth="1"/>
    <col min="7691" max="7691" width="12.7109375" customWidth="1"/>
    <col min="7692" max="7692" width="11.5703125" bestFit="1" customWidth="1"/>
    <col min="7938" max="7938" width="7" customWidth="1"/>
    <col min="7939" max="7939" width="16.7109375" customWidth="1"/>
    <col min="7940" max="7940" width="10.7109375" customWidth="1"/>
    <col min="7941" max="7941" width="63.7109375" customWidth="1"/>
    <col min="7942" max="7942" width="10.7109375" customWidth="1"/>
    <col min="7943" max="7943" width="6.7109375" customWidth="1"/>
    <col min="7944" max="7944" width="14.7109375" customWidth="1"/>
    <col min="7945" max="7945" width="12.7109375" customWidth="1"/>
    <col min="7946" max="7946" width="13.7109375" customWidth="1"/>
    <col min="7947" max="7947" width="12.7109375" customWidth="1"/>
    <col min="7948" max="7948" width="11.5703125" bestFit="1" customWidth="1"/>
    <col min="8194" max="8194" width="7" customWidth="1"/>
    <col min="8195" max="8195" width="16.7109375" customWidth="1"/>
    <col min="8196" max="8196" width="10.7109375" customWidth="1"/>
    <col min="8197" max="8197" width="63.7109375" customWidth="1"/>
    <col min="8198" max="8198" width="10.7109375" customWidth="1"/>
    <col min="8199" max="8199" width="6.7109375" customWidth="1"/>
    <col min="8200" max="8200" width="14.7109375" customWidth="1"/>
    <col min="8201" max="8201" width="12.7109375" customWidth="1"/>
    <col min="8202" max="8202" width="13.7109375" customWidth="1"/>
    <col min="8203" max="8203" width="12.7109375" customWidth="1"/>
    <col min="8204" max="8204" width="11.5703125" bestFit="1" customWidth="1"/>
    <col min="8450" max="8450" width="7" customWidth="1"/>
    <col min="8451" max="8451" width="16.7109375" customWidth="1"/>
    <col min="8452" max="8452" width="10.7109375" customWidth="1"/>
    <col min="8453" max="8453" width="63.7109375" customWidth="1"/>
    <col min="8454" max="8454" width="10.7109375" customWidth="1"/>
    <col min="8455" max="8455" width="6.7109375" customWidth="1"/>
    <col min="8456" max="8456" width="14.7109375" customWidth="1"/>
    <col min="8457" max="8457" width="12.7109375" customWidth="1"/>
    <col min="8458" max="8458" width="13.7109375" customWidth="1"/>
    <col min="8459" max="8459" width="12.7109375" customWidth="1"/>
    <col min="8460" max="8460" width="11.5703125" bestFit="1" customWidth="1"/>
    <col min="8706" max="8706" width="7" customWidth="1"/>
    <col min="8707" max="8707" width="16.7109375" customWidth="1"/>
    <col min="8708" max="8708" width="10.7109375" customWidth="1"/>
    <col min="8709" max="8709" width="63.7109375" customWidth="1"/>
    <col min="8710" max="8710" width="10.7109375" customWidth="1"/>
    <col min="8711" max="8711" width="6.7109375" customWidth="1"/>
    <col min="8712" max="8712" width="14.7109375" customWidth="1"/>
    <col min="8713" max="8713" width="12.7109375" customWidth="1"/>
    <col min="8714" max="8714" width="13.7109375" customWidth="1"/>
    <col min="8715" max="8715" width="12.7109375" customWidth="1"/>
    <col min="8716" max="8716" width="11.5703125" bestFit="1" customWidth="1"/>
    <col min="8962" max="8962" width="7" customWidth="1"/>
    <col min="8963" max="8963" width="16.7109375" customWidth="1"/>
    <col min="8964" max="8964" width="10.7109375" customWidth="1"/>
    <col min="8965" max="8965" width="63.7109375" customWidth="1"/>
    <col min="8966" max="8966" width="10.7109375" customWidth="1"/>
    <col min="8967" max="8967" width="6.7109375" customWidth="1"/>
    <col min="8968" max="8968" width="14.7109375" customWidth="1"/>
    <col min="8969" max="8969" width="12.7109375" customWidth="1"/>
    <col min="8970" max="8970" width="13.7109375" customWidth="1"/>
    <col min="8971" max="8971" width="12.7109375" customWidth="1"/>
    <col min="8972" max="8972" width="11.5703125" bestFit="1" customWidth="1"/>
    <col min="9218" max="9218" width="7" customWidth="1"/>
    <col min="9219" max="9219" width="16.7109375" customWidth="1"/>
    <col min="9220" max="9220" width="10.7109375" customWidth="1"/>
    <col min="9221" max="9221" width="63.7109375" customWidth="1"/>
    <col min="9222" max="9222" width="10.7109375" customWidth="1"/>
    <col min="9223" max="9223" width="6.7109375" customWidth="1"/>
    <col min="9224" max="9224" width="14.7109375" customWidth="1"/>
    <col min="9225" max="9225" width="12.7109375" customWidth="1"/>
    <col min="9226" max="9226" width="13.7109375" customWidth="1"/>
    <col min="9227" max="9227" width="12.7109375" customWidth="1"/>
    <col min="9228" max="9228" width="11.5703125" bestFit="1" customWidth="1"/>
    <col min="9474" max="9474" width="7" customWidth="1"/>
    <col min="9475" max="9475" width="16.7109375" customWidth="1"/>
    <col min="9476" max="9476" width="10.7109375" customWidth="1"/>
    <col min="9477" max="9477" width="63.7109375" customWidth="1"/>
    <col min="9478" max="9478" width="10.7109375" customWidth="1"/>
    <col min="9479" max="9479" width="6.7109375" customWidth="1"/>
    <col min="9480" max="9480" width="14.7109375" customWidth="1"/>
    <col min="9481" max="9481" width="12.7109375" customWidth="1"/>
    <col min="9482" max="9482" width="13.7109375" customWidth="1"/>
    <col min="9483" max="9483" width="12.7109375" customWidth="1"/>
    <col min="9484" max="9484" width="11.5703125" bestFit="1" customWidth="1"/>
    <col min="9730" max="9730" width="7" customWidth="1"/>
    <col min="9731" max="9731" width="16.7109375" customWidth="1"/>
    <col min="9732" max="9732" width="10.7109375" customWidth="1"/>
    <col min="9733" max="9733" width="63.7109375" customWidth="1"/>
    <col min="9734" max="9734" width="10.7109375" customWidth="1"/>
    <col min="9735" max="9735" width="6.7109375" customWidth="1"/>
    <col min="9736" max="9736" width="14.7109375" customWidth="1"/>
    <col min="9737" max="9737" width="12.7109375" customWidth="1"/>
    <col min="9738" max="9738" width="13.7109375" customWidth="1"/>
    <col min="9739" max="9739" width="12.7109375" customWidth="1"/>
    <col min="9740" max="9740" width="11.5703125" bestFit="1" customWidth="1"/>
    <col min="9986" max="9986" width="7" customWidth="1"/>
    <col min="9987" max="9987" width="16.7109375" customWidth="1"/>
    <col min="9988" max="9988" width="10.7109375" customWidth="1"/>
    <col min="9989" max="9989" width="63.7109375" customWidth="1"/>
    <col min="9990" max="9990" width="10.7109375" customWidth="1"/>
    <col min="9991" max="9991" width="6.7109375" customWidth="1"/>
    <col min="9992" max="9992" width="14.7109375" customWidth="1"/>
    <col min="9993" max="9993" width="12.7109375" customWidth="1"/>
    <col min="9994" max="9994" width="13.7109375" customWidth="1"/>
    <col min="9995" max="9995" width="12.7109375" customWidth="1"/>
    <col min="9996" max="9996" width="11.5703125" bestFit="1" customWidth="1"/>
    <col min="10242" max="10242" width="7" customWidth="1"/>
    <col min="10243" max="10243" width="16.7109375" customWidth="1"/>
    <col min="10244" max="10244" width="10.7109375" customWidth="1"/>
    <col min="10245" max="10245" width="63.7109375" customWidth="1"/>
    <col min="10246" max="10246" width="10.7109375" customWidth="1"/>
    <col min="10247" max="10247" width="6.7109375" customWidth="1"/>
    <col min="10248" max="10248" width="14.7109375" customWidth="1"/>
    <col min="10249" max="10249" width="12.7109375" customWidth="1"/>
    <col min="10250" max="10250" width="13.7109375" customWidth="1"/>
    <col min="10251" max="10251" width="12.7109375" customWidth="1"/>
    <col min="10252" max="10252" width="11.5703125" bestFit="1" customWidth="1"/>
    <col min="10498" max="10498" width="7" customWidth="1"/>
    <col min="10499" max="10499" width="16.7109375" customWidth="1"/>
    <col min="10500" max="10500" width="10.7109375" customWidth="1"/>
    <col min="10501" max="10501" width="63.7109375" customWidth="1"/>
    <col min="10502" max="10502" width="10.7109375" customWidth="1"/>
    <col min="10503" max="10503" width="6.7109375" customWidth="1"/>
    <col min="10504" max="10504" width="14.7109375" customWidth="1"/>
    <col min="10505" max="10505" width="12.7109375" customWidth="1"/>
    <col min="10506" max="10506" width="13.7109375" customWidth="1"/>
    <col min="10507" max="10507" width="12.7109375" customWidth="1"/>
    <col min="10508" max="10508" width="11.5703125" bestFit="1" customWidth="1"/>
    <col min="10754" max="10754" width="7" customWidth="1"/>
    <col min="10755" max="10755" width="16.7109375" customWidth="1"/>
    <col min="10756" max="10756" width="10.7109375" customWidth="1"/>
    <col min="10757" max="10757" width="63.7109375" customWidth="1"/>
    <col min="10758" max="10758" width="10.7109375" customWidth="1"/>
    <col min="10759" max="10759" width="6.7109375" customWidth="1"/>
    <col min="10760" max="10760" width="14.7109375" customWidth="1"/>
    <col min="10761" max="10761" width="12.7109375" customWidth="1"/>
    <col min="10762" max="10762" width="13.7109375" customWidth="1"/>
    <col min="10763" max="10763" width="12.7109375" customWidth="1"/>
    <col min="10764" max="10764" width="11.5703125" bestFit="1" customWidth="1"/>
    <col min="11010" max="11010" width="7" customWidth="1"/>
    <col min="11011" max="11011" width="16.7109375" customWidth="1"/>
    <col min="11012" max="11012" width="10.7109375" customWidth="1"/>
    <col min="11013" max="11013" width="63.7109375" customWidth="1"/>
    <col min="11014" max="11014" width="10.7109375" customWidth="1"/>
    <col min="11015" max="11015" width="6.7109375" customWidth="1"/>
    <col min="11016" max="11016" width="14.7109375" customWidth="1"/>
    <col min="11017" max="11017" width="12.7109375" customWidth="1"/>
    <col min="11018" max="11018" width="13.7109375" customWidth="1"/>
    <col min="11019" max="11019" width="12.7109375" customWidth="1"/>
    <col min="11020" max="11020" width="11.5703125" bestFit="1" customWidth="1"/>
    <col min="11266" max="11266" width="7" customWidth="1"/>
    <col min="11267" max="11267" width="16.7109375" customWidth="1"/>
    <col min="11268" max="11268" width="10.7109375" customWidth="1"/>
    <col min="11269" max="11269" width="63.7109375" customWidth="1"/>
    <col min="11270" max="11270" width="10.7109375" customWidth="1"/>
    <col min="11271" max="11271" width="6.7109375" customWidth="1"/>
    <col min="11272" max="11272" width="14.7109375" customWidth="1"/>
    <col min="11273" max="11273" width="12.7109375" customWidth="1"/>
    <col min="11274" max="11274" width="13.7109375" customWidth="1"/>
    <col min="11275" max="11275" width="12.7109375" customWidth="1"/>
    <col min="11276" max="11276" width="11.5703125" bestFit="1" customWidth="1"/>
    <col min="11522" max="11522" width="7" customWidth="1"/>
    <col min="11523" max="11523" width="16.7109375" customWidth="1"/>
    <col min="11524" max="11524" width="10.7109375" customWidth="1"/>
    <col min="11525" max="11525" width="63.7109375" customWidth="1"/>
    <col min="11526" max="11526" width="10.7109375" customWidth="1"/>
    <col min="11527" max="11527" width="6.7109375" customWidth="1"/>
    <col min="11528" max="11528" width="14.7109375" customWidth="1"/>
    <col min="11529" max="11529" width="12.7109375" customWidth="1"/>
    <col min="11530" max="11530" width="13.7109375" customWidth="1"/>
    <col min="11531" max="11531" width="12.7109375" customWidth="1"/>
    <col min="11532" max="11532" width="11.5703125" bestFit="1" customWidth="1"/>
    <col min="11778" max="11778" width="7" customWidth="1"/>
    <col min="11779" max="11779" width="16.7109375" customWidth="1"/>
    <col min="11780" max="11780" width="10.7109375" customWidth="1"/>
    <col min="11781" max="11781" width="63.7109375" customWidth="1"/>
    <col min="11782" max="11782" width="10.7109375" customWidth="1"/>
    <col min="11783" max="11783" width="6.7109375" customWidth="1"/>
    <col min="11784" max="11784" width="14.7109375" customWidth="1"/>
    <col min="11785" max="11785" width="12.7109375" customWidth="1"/>
    <col min="11786" max="11786" width="13.7109375" customWidth="1"/>
    <col min="11787" max="11787" width="12.7109375" customWidth="1"/>
    <col min="11788" max="11788" width="11.5703125" bestFit="1" customWidth="1"/>
    <col min="12034" max="12034" width="7" customWidth="1"/>
    <col min="12035" max="12035" width="16.7109375" customWidth="1"/>
    <col min="12036" max="12036" width="10.7109375" customWidth="1"/>
    <col min="12037" max="12037" width="63.7109375" customWidth="1"/>
    <col min="12038" max="12038" width="10.7109375" customWidth="1"/>
    <col min="12039" max="12039" width="6.7109375" customWidth="1"/>
    <col min="12040" max="12040" width="14.7109375" customWidth="1"/>
    <col min="12041" max="12041" width="12.7109375" customWidth="1"/>
    <col min="12042" max="12042" width="13.7109375" customWidth="1"/>
    <col min="12043" max="12043" width="12.7109375" customWidth="1"/>
    <col min="12044" max="12044" width="11.5703125" bestFit="1" customWidth="1"/>
    <col min="12290" max="12290" width="7" customWidth="1"/>
    <col min="12291" max="12291" width="16.7109375" customWidth="1"/>
    <col min="12292" max="12292" width="10.7109375" customWidth="1"/>
    <col min="12293" max="12293" width="63.7109375" customWidth="1"/>
    <col min="12294" max="12294" width="10.7109375" customWidth="1"/>
    <col min="12295" max="12295" width="6.7109375" customWidth="1"/>
    <col min="12296" max="12296" width="14.7109375" customWidth="1"/>
    <col min="12297" max="12297" width="12.7109375" customWidth="1"/>
    <col min="12298" max="12298" width="13.7109375" customWidth="1"/>
    <col min="12299" max="12299" width="12.7109375" customWidth="1"/>
    <col min="12300" max="12300" width="11.5703125" bestFit="1" customWidth="1"/>
    <col min="12546" max="12546" width="7" customWidth="1"/>
    <col min="12547" max="12547" width="16.7109375" customWidth="1"/>
    <col min="12548" max="12548" width="10.7109375" customWidth="1"/>
    <col min="12549" max="12549" width="63.7109375" customWidth="1"/>
    <col min="12550" max="12550" width="10.7109375" customWidth="1"/>
    <col min="12551" max="12551" width="6.7109375" customWidth="1"/>
    <col min="12552" max="12552" width="14.7109375" customWidth="1"/>
    <col min="12553" max="12553" width="12.7109375" customWidth="1"/>
    <col min="12554" max="12554" width="13.7109375" customWidth="1"/>
    <col min="12555" max="12555" width="12.7109375" customWidth="1"/>
    <col min="12556" max="12556" width="11.5703125" bestFit="1" customWidth="1"/>
    <col min="12802" max="12802" width="7" customWidth="1"/>
    <col min="12803" max="12803" width="16.7109375" customWidth="1"/>
    <col min="12804" max="12804" width="10.7109375" customWidth="1"/>
    <col min="12805" max="12805" width="63.7109375" customWidth="1"/>
    <col min="12806" max="12806" width="10.7109375" customWidth="1"/>
    <col min="12807" max="12807" width="6.7109375" customWidth="1"/>
    <col min="12808" max="12808" width="14.7109375" customWidth="1"/>
    <col min="12809" max="12809" width="12.7109375" customWidth="1"/>
    <col min="12810" max="12810" width="13.7109375" customWidth="1"/>
    <col min="12811" max="12811" width="12.7109375" customWidth="1"/>
    <col min="12812" max="12812" width="11.5703125" bestFit="1" customWidth="1"/>
    <col min="13058" max="13058" width="7" customWidth="1"/>
    <col min="13059" max="13059" width="16.7109375" customWidth="1"/>
    <col min="13060" max="13060" width="10.7109375" customWidth="1"/>
    <col min="13061" max="13061" width="63.7109375" customWidth="1"/>
    <col min="13062" max="13062" width="10.7109375" customWidth="1"/>
    <col min="13063" max="13063" width="6.7109375" customWidth="1"/>
    <col min="13064" max="13064" width="14.7109375" customWidth="1"/>
    <col min="13065" max="13065" width="12.7109375" customWidth="1"/>
    <col min="13066" max="13066" width="13.7109375" customWidth="1"/>
    <col min="13067" max="13067" width="12.7109375" customWidth="1"/>
    <col min="13068" max="13068" width="11.5703125" bestFit="1" customWidth="1"/>
    <col min="13314" max="13314" width="7" customWidth="1"/>
    <col min="13315" max="13315" width="16.7109375" customWidth="1"/>
    <col min="13316" max="13316" width="10.7109375" customWidth="1"/>
    <col min="13317" max="13317" width="63.7109375" customWidth="1"/>
    <col min="13318" max="13318" width="10.7109375" customWidth="1"/>
    <col min="13319" max="13319" width="6.7109375" customWidth="1"/>
    <col min="13320" max="13320" width="14.7109375" customWidth="1"/>
    <col min="13321" max="13321" width="12.7109375" customWidth="1"/>
    <col min="13322" max="13322" width="13.7109375" customWidth="1"/>
    <col min="13323" max="13323" width="12.7109375" customWidth="1"/>
    <col min="13324" max="13324" width="11.5703125" bestFit="1" customWidth="1"/>
    <col min="13570" max="13570" width="7" customWidth="1"/>
    <col min="13571" max="13571" width="16.7109375" customWidth="1"/>
    <col min="13572" max="13572" width="10.7109375" customWidth="1"/>
    <col min="13573" max="13573" width="63.7109375" customWidth="1"/>
    <col min="13574" max="13574" width="10.7109375" customWidth="1"/>
    <col min="13575" max="13575" width="6.7109375" customWidth="1"/>
    <col min="13576" max="13576" width="14.7109375" customWidth="1"/>
    <col min="13577" max="13577" width="12.7109375" customWidth="1"/>
    <col min="13578" max="13578" width="13.7109375" customWidth="1"/>
    <col min="13579" max="13579" width="12.7109375" customWidth="1"/>
    <col min="13580" max="13580" width="11.5703125" bestFit="1" customWidth="1"/>
    <col min="13826" max="13826" width="7" customWidth="1"/>
    <col min="13827" max="13827" width="16.7109375" customWidth="1"/>
    <col min="13828" max="13828" width="10.7109375" customWidth="1"/>
    <col min="13829" max="13829" width="63.7109375" customWidth="1"/>
    <col min="13830" max="13830" width="10.7109375" customWidth="1"/>
    <col min="13831" max="13831" width="6.7109375" customWidth="1"/>
    <col min="13832" max="13832" width="14.7109375" customWidth="1"/>
    <col min="13833" max="13833" width="12.7109375" customWidth="1"/>
    <col min="13834" max="13834" width="13.7109375" customWidth="1"/>
    <col min="13835" max="13835" width="12.7109375" customWidth="1"/>
    <col min="13836" max="13836" width="11.5703125" bestFit="1" customWidth="1"/>
    <col min="14082" max="14082" width="7" customWidth="1"/>
    <col min="14083" max="14083" width="16.7109375" customWidth="1"/>
    <col min="14084" max="14084" width="10.7109375" customWidth="1"/>
    <col min="14085" max="14085" width="63.7109375" customWidth="1"/>
    <col min="14086" max="14086" width="10.7109375" customWidth="1"/>
    <col min="14087" max="14087" width="6.7109375" customWidth="1"/>
    <col min="14088" max="14088" width="14.7109375" customWidth="1"/>
    <col min="14089" max="14089" width="12.7109375" customWidth="1"/>
    <col min="14090" max="14090" width="13.7109375" customWidth="1"/>
    <col min="14091" max="14091" width="12.7109375" customWidth="1"/>
    <col min="14092" max="14092" width="11.5703125" bestFit="1" customWidth="1"/>
    <col min="14338" max="14338" width="7" customWidth="1"/>
    <col min="14339" max="14339" width="16.7109375" customWidth="1"/>
    <col min="14340" max="14340" width="10.7109375" customWidth="1"/>
    <col min="14341" max="14341" width="63.7109375" customWidth="1"/>
    <col min="14342" max="14342" width="10.7109375" customWidth="1"/>
    <col min="14343" max="14343" width="6.7109375" customWidth="1"/>
    <col min="14344" max="14344" width="14.7109375" customWidth="1"/>
    <col min="14345" max="14345" width="12.7109375" customWidth="1"/>
    <col min="14346" max="14346" width="13.7109375" customWidth="1"/>
    <col min="14347" max="14347" width="12.7109375" customWidth="1"/>
    <col min="14348" max="14348" width="11.5703125" bestFit="1" customWidth="1"/>
    <col min="14594" max="14594" width="7" customWidth="1"/>
    <col min="14595" max="14595" width="16.7109375" customWidth="1"/>
    <col min="14596" max="14596" width="10.7109375" customWidth="1"/>
    <col min="14597" max="14597" width="63.7109375" customWidth="1"/>
    <col min="14598" max="14598" width="10.7109375" customWidth="1"/>
    <col min="14599" max="14599" width="6.7109375" customWidth="1"/>
    <col min="14600" max="14600" width="14.7109375" customWidth="1"/>
    <col min="14601" max="14601" width="12.7109375" customWidth="1"/>
    <col min="14602" max="14602" width="13.7109375" customWidth="1"/>
    <col min="14603" max="14603" width="12.7109375" customWidth="1"/>
    <col min="14604" max="14604" width="11.5703125" bestFit="1" customWidth="1"/>
    <col min="14850" max="14850" width="7" customWidth="1"/>
    <col min="14851" max="14851" width="16.7109375" customWidth="1"/>
    <col min="14852" max="14852" width="10.7109375" customWidth="1"/>
    <col min="14853" max="14853" width="63.7109375" customWidth="1"/>
    <col min="14854" max="14854" width="10.7109375" customWidth="1"/>
    <col min="14855" max="14855" width="6.7109375" customWidth="1"/>
    <col min="14856" max="14856" width="14.7109375" customWidth="1"/>
    <col min="14857" max="14857" width="12.7109375" customWidth="1"/>
    <col min="14858" max="14858" width="13.7109375" customWidth="1"/>
    <col min="14859" max="14859" width="12.7109375" customWidth="1"/>
    <col min="14860" max="14860" width="11.5703125" bestFit="1" customWidth="1"/>
    <col min="15106" max="15106" width="7" customWidth="1"/>
    <col min="15107" max="15107" width="16.7109375" customWidth="1"/>
    <col min="15108" max="15108" width="10.7109375" customWidth="1"/>
    <col min="15109" max="15109" width="63.7109375" customWidth="1"/>
    <col min="15110" max="15110" width="10.7109375" customWidth="1"/>
    <col min="15111" max="15111" width="6.7109375" customWidth="1"/>
    <col min="15112" max="15112" width="14.7109375" customWidth="1"/>
    <col min="15113" max="15113" width="12.7109375" customWidth="1"/>
    <col min="15114" max="15114" width="13.7109375" customWidth="1"/>
    <col min="15115" max="15115" width="12.7109375" customWidth="1"/>
    <col min="15116" max="15116" width="11.5703125" bestFit="1" customWidth="1"/>
    <col min="15362" max="15362" width="7" customWidth="1"/>
    <col min="15363" max="15363" width="16.7109375" customWidth="1"/>
    <col min="15364" max="15364" width="10.7109375" customWidth="1"/>
    <col min="15365" max="15365" width="63.7109375" customWidth="1"/>
    <col min="15366" max="15366" width="10.7109375" customWidth="1"/>
    <col min="15367" max="15367" width="6.7109375" customWidth="1"/>
    <col min="15368" max="15368" width="14.7109375" customWidth="1"/>
    <col min="15369" max="15369" width="12.7109375" customWidth="1"/>
    <col min="15370" max="15370" width="13.7109375" customWidth="1"/>
    <col min="15371" max="15371" width="12.7109375" customWidth="1"/>
    <col min="15372" max="15372" width="11.5703125" bestFit="1" customWidth="1"/>
    <col min="15618" max="15618" width="7" customWidth="1"/>
    <col min="15619" max="15619" width="16.7109375" customWidth="1"/>
    <col min="15620" max="15620" width="10.7109375" customWidth="1"/>
    <col min="15621" max="15621" width="63.7109375" customWidth="1"/>
    <col min="15622" max="15622" width="10.7109375" customWidth="1"/>
    <col min="15623" max="15623" width="6.7109375" customWidth="1"/>
    <col min="15624" max="15624" width="14.7109375" customWidth="1"/>
    <col min="15625" max="15625" width="12.7109375" customWidth="1"/>
    <col min="15626" max="15626" width="13.7109375" customWidth="1"/>
    <col min="15627" max="15627" width="12.7109375" customWidth="1"/>
    <col min="15628" max="15628" width="11.5703125" bestFit="1" customWidth="1"/>
    <col min="15874" max="15874" width="7" customWidth="1"/>
    <col min="15875" max="15875" width="16.7109375" customWidth="1"/>
    <col min="15876" max="15876" width="10.7109375" customWidth="1"/>
    <col min="15877" max="15877" width="63.7109375" customWidth="1"/>
    <col min="15878" max="15878" width="10.7109375" customWidth="1"/>
    <col min="15879" max="15879" width="6.7109375" customWidth="1"/>
    <col min="15880" max="15880" width="14.7109375" customWidth="1"/>
    <col min="15881" max="15881" width="12.7109375" customWidth="1"/>
    <col min="15882" max="15882" width="13.7109375" customWidth="1"/>
    <col min="15883" max="15883" width="12.7109375" customWidth="1"/>
    <col min="15884" max="15884" width="11.5703125" bestFit="1" customWidth="1"/>
    <col min="16130" max="16130" width="7" customWidth="1"/>
    <col min="16131" max="16131" width="16.7109375" customWidth="1"/>
    <col min="16132" max="16132" width="10.7109375" customWidth="1"/>
    <col min="16133" max="16133" width="63.7109375" customWidth="1"/>
    <col min="16134" max="16134" width="10.7109375" customWidth="1"/>
    <col min="16135" max="16135" width="6.7109375" customWidth="1"/>
    <col min="16136" max="16136" width="14.7109375" customWidth="1"/>
    <col min="16137" max="16137" width="12.7109375" customWidth="1"/>
    <col min="16138" max="16138" width="13.7109375" customWidth="1"/>
    <col min="16139" max="16139" width="12.7109375" customWidth="1"/>
    <col min="16140" max="16140" width="11.5703125" bestFit="1" customWidth="1"/>
  </cols>
  <sheetData>
    <row r="1" spans="1:13" ht="42.75" customHeight="1">
      <c r="B1" s="277" t="s">
        <v>30</v>
      </c>
      <c r="C1" s="277"/>
      <c r="D1" s="277"/>
      <c r="E1" s="277"/>
      <c r="F1" s="277"/>
      <c r="G1" s="277"/>
      <c r="H1" s="277"/>
      <c r="I1" s="277"/>
      <c r="J1" s="277"/>
      <c r="K1" s="4"/>
    </row>
    <row r="2" spans="1:13" s="1" customFormat="1" ht="16.5">
      <c r="A2"/>
      <c r="B2" s="120" t="s">
        <v>50</v>
      </c>
      <c r="C2" s="3"/>
      <c r="D2" s="4"/>
      <c r="E2" s="6"/>
      <c r="F2" s="6"/>
      <c r="G2" s="83"/>
      <c r="H2" s="11"/>
      <c r="I2" s="7"/>
      <c r="J2" s="8"/>
      <c r="K2" s="4"/>
    </row>
    <row r="3" spans="1:13" s="1" customFormat="1" ht="16.5">
      <c r="A3"/>
      <c r="B3" s="3" t="s">
        <v>51</v>
      </c>
      <c r="C3" s="3"/>
      <c r="D3" s="4"/>
      <c r="E3" s="6"/>
      <c r="F3" s="6"/>
      <c r="G3" s="83"/>
      <c r="H3" s="11"/>
      <c r="I3" s="10"/>
      <c r="J3" s="9"/>
      <c r="K3" s="4"/>
    </row>
    <row r="4" spans="1:13" s="1" customFormat="1" ht="16.5" customHeight="1">
      <c r="A4"/>
      <c r="B4" s="220" t="s">
        <v>140</v>
      </c>
      <c r="C4" s="121"/>
      <c r="D4" s="121"/>
      <c r="E4" s="121"/>
      <c r="F4" s="6"/>
      <c r="G4" s="83"/>
      <c r="H4" s="11"/>
      <c r="I4" s="10"/>
      <c r="J4" s="9"/>
      <c r="K4" s="4"/>
    </row>
    <row r="5" spans="1:13" s="1" customFormat="1" ht="16.5">
      <c r="A5"/>
      <c r="B5" s="3" t="s">
        <v>228</v>
      </c>
      <c r="C5" s="3"/>
      <c r="D5" s="4"/>
      <c r="E5" s="6"/>
      <c r="F5" s="6"/>
      <c r="G5" s="83"/>
      <c r="H5" s="11"/>
      <c r="I5" s="7"/>
      <c r="J5" s="9"/>
      <c r="K5" s="4"/>
    </row>
    <row r="6" spans="1:13" s="1" customFormat="1" ht="17.25" thickBot="1">
      <c r="A6"/>
      <c r="B6" s="3"/>
      <c r="C6" s="3"/>
      <c r="D6" s="4"/>
      <c r="E6" s="5"/>
      <c r="F6" s="6"/>
      <c r="G6" s="83"/>
      <c r="H6" s="11"/>
      <c r="I6" s="7" t="s">
        <v>226</v>
      </c>
      <c r="J6" s="9"/>
      <c r="K6" s="4"/>
    </row>
    <row r="7" spans="1:13" s="1" customFormat="1" ht="16.5">
      <c r="A7"/>
      <c r="B7" s="12" t="s">
        <v>1</v>
      </c>
      <c r="C7" s="13" t="s">
        <v>2</v>
      </c>
      <c r="D7" s="14" t="s">
        <v>3</v>
      </c>
      <c r="E7" s="15" t="s">
        <v>4</v>
      </c>
      <c r="F7" s="16" t="s">
        <v>5</v>
      </c>
      <c r="G7" s="84" t="s">
        <v>6</v>
      </c>
      <c r="H7" s="85" t="s">
        <v>7</v>
      </c>
      <c r="I7" s="17" t="s">
        <v>8</v>
      </c>
      <c r="J7" s="18" t="s">
        <v>9</v>
      </c>
      <c r="K7" s="4"/>
      <c r="M7"/>
    </row>
    <row r="8" spans="1:13" s="1" customFormat="1" ht="17.25" thickBot="1">
      <c r="A8"/>
      <c r="B8" s="19"/>
      <c r="C8" s="20" t="s">
        <v>10</v>
      </c>
      <c r="D8" s="21" t="s">
        <v>10</v>
      </c>
      <c r="E8" s="22"/>
      <c r="F8" s="23" t="s">
        <v>0</v>
      </c>
      <c r="G8" s="86" t="s">
        <v>0</v>
      </c>
      <c r="H8" s="87" t="s">
        <v>11</v>
      </c>
      <c r="I8" s="24" t="s">
        <v>11</v>
      </c>
      <c r="J8" s="25" t="s">
        <v>12</v>
      </c>
      <c r="K8" s="4"/>
      <c r="M8"/>
    </row>
    <row r="9" spans="1:13" s="1" customFormat="1" ht="17.25" thickBot="1">
      <c r="A9" s="2"/>
      <c r="B9" s="88">
        <v>1</v>
      </c>
      <c r="C9" s="89"/>
      <c r="D9" s="90"/>
      <c r="E9" s="91" t="s">
        <v>31</v>
      </c>
      <c r="F9" s="26" t="s">
        <v>0</v>
      </c>
      <c r="G9" s="92" t="s">
        <v>0</v>
      </c>
      <c r="H9" s="27" t="s">
        <v>0</v>
      </c>
      <c r="I9" s="26" t="s">
        <v>0</v>
      </c>
      <c r="J9" s="28"/>
      <c r="K9" s="4"/>
      <c r="M9"/>
    </row>
    <row r="10" spans="1:13" s="1" customFormat="1" ht="15">
      <c r="A10"/>
      <c r="B10" s="29" t="s">
        <v>13</v>
      </c>
      <c r="C10" s="30" t="s">
        <v>14</v>
      </c>
      <c r="D10" s="50">
        <v>365</v>
      </c>
      <c r="E10" s="31" t="s">
        <v>150</v>
      </c>
      <c r="F10" s="7">
        <f>'Pav. Cristo Rei - I'!F10+'Pav. Cristo Rei - II'!F10+'Pav. Irmão Ambrósio'!F10</f>
        <v>2.5</v>
      </c>
      <c r="G10" s="32" t="s">
        <v>15</v>
      </c>
      <c r="H10" s="33">
        <f>D10*1.2054</f>
        <v>439.97</v>
      </c>
      <c r="I10" s="7">
        <f>SUM(F10*H10)</f>
        <v>1099.93</v>
      </c>
      <c r="J10" s="34" t="s">
        <v>0</v>
      </c>
      <c r="K10" s="4"/>
      <c r="M10"/>
    </row>
    <row r="11" spans="1:13" s="1" customFormat="1" ht="17.25" thickBot="1">
      <c r="A11"/>
      <c r="B11" s="35"/>
      <c r="C11" s="36"/>
      <c r="D11" s="37"/>
      <c r="E11" s="38" t="s">
        <v>137</v>
      </c>
      <c r="F11" s="7"/>
      <c r="G11" s="39"/>
      <c r="H11" s="40"/>
      <c r="I11" s="41"/>
      <c r="J11" s="42">
        <f>SUM(I9:I10)</f>
        <v>1099.93</v>
      </c>
      <c r="K11" s="4"/>
      <c r="L11" s="1">
        <f>SUM('Pav. Cristo Rei - I'!J11+'Pav. Cristo Rei - II'!J11+'Pav. Irmão Ambrósio'!J11)</f>
        <v>1099.93</v>
      </c>
      <c r="M11"/>
    </row>
    <row r="12" spans="1:13" s="1" customFormat="1" ht="25.5" thickBot="1">
      <c r="A12" s="2"/>
      <c r="B12" s="88"/>
      <c r="C12" s="89"/>
      <c r="D12" s="90"/>
      <c r="E12" s="256" t="s">
        <v>152</v>
      </c>
      <c r="F12" s="26"/>
      <c r="G12" s="92"/>
      <c r="H12" s="27"/>
      <c r="I12" s="26"/>
      <c r="J12" s="43"/>
      <c r="K12" s="4"/>
      <c r="M12"/>
    </row>
    <row r="13" spans="1:13" s="1" customFormat="1" ht="17.25" thickBot="1">
      <c r="A13" s="2"/>
      <c r="B13" s="88">
        <v>2</v>
      </c>
      <c r="C13" s="89"/>
      <c r="D13" s="90"/>
      <c r="E13" s="91" t="s">
        <v>52</v>
      </c>
      <c r="F13" s="26"/>
      <c r="G13" s="92"/>
      <c r="H13" s="27"/>
      <c r="I13" s="26"/>
      <c r="J13" s="43"/>
      <c r="K13" s="4"/>
      <c r="M13"/>
    </row>
    <row r="14" spans="1:13" s="1" customFormat="1" ht="15.75" customHeight="1">
      <c r="A14"/>
      <c r="B14" s="46" t="s">
        <v>0</v>
      </c>
      <c r="C14" s="47"/>
      <c r="D14" s="48"/>
      <c r="E14" s="49" t="s">
        <v>44</v>
      </c>
      <c r="F14" s="7"/>
      <c r="G14" s="32"/>
      <c r="H14" s="33" t="s">
        <v>0</v>
      </c>
      <c r="I14" s="7" t="s">
        <v>0</v>
      </c>
      <c r="J14" s="44"/>
      <c r="K14" s="4"/>
      <c r="M14"/>
    </row>
    <row r="15" spans="1:13" s="1" customFormat="1" ht="15">
      <c r="A15"/>
      <c r="B15" s="45" t="s">
        <v>17</v>
      </c>
      <c r="C15" s="216" t="s">
        <v>162</v>
      </c>
      <c r="D15" s="130">
        <v>1.54</v>
      </c>
      <c r="E15" s="217" t="s">
        <v>32</v>
      </c>
      <c r="F15" s="7">
        <f>'Pav. Cristo Rei - I'!F14+'Pav. Cristo Rei - II'!F14+'Pav. Irmão Ambrósio'!F14</f>
        <v>3835.34</v>
      </c>
      <c r="G15" s="133" t="s">
        <v>15</v>
      </c>
      <c r="H15" s="33">
        <f>D15*1.2054</f>
        <v>1.86</v>
      </c>
      <c r="I15" s="132">
        <f>SUM(F15*H15)</f>
        <v>7133.73</v>
      </c>
      <c r="J15" s="44"/>
      <c r="K15" s="4"/>
      <c r="M15"/>
    </row>
    <row r="16" spans="1:13" s="1" customFormat="1" ht="17.25" thickBot="1">
      <c r="A16"/>
      <c r="B16" s="35" t="s">
        <v>0</v>
      </c>
      <c r="C16" s="52"/>
      <c r="D16" s="37"/>
      <c r="E16" s="38" t="s">
        <v>16</v>
      </c>
      <c r="F16" s="7"/>
      <c r="G16" s="39"/>
      <c r="H16" s="33"/>
      <c r="I16" s="41"/>
      <c r="J16" s="93">
        <f>SUM(I15:I15)</f>
        <v>7133.73</v>
      </c>
      <c r="K16" s="4"/>
      <c r="L16" s="1">
        <f>'Pav. Cristo Rei - I'!J15+'Pav. Cristo Rei - II'!J15+'Pav. Irmão Ambrósio'!J15</f>
        <v>7133.73</v>
      </c>
      <c r="M16"/>
    </row>
    <row r="17" spans="1:13" s="1" customFormat="1" ht="17.25" thickBot="1">
      <c r="A17" s="2"/>
      <c r="B17" s="88">
        <v>3</v>
      </c>
      <c r="C17" s="89"/>
      <c r="D17" s="90"/>
      <c r="E17" s="91" t="s">
        <v>235</v>
      </c>
      <c r="F17" s="26"/>
      <c r="G17" s="92"/>
      <c r="H17" s="27"/>
      <c r="I17" s="26"/>
      <c r="J17" s="43"/>
      <c r="K17" s="4"/>
      <c r="M17"/>
    </row>
    <row r="18" spans="1:13" s="1" customFormat="1" ht="16.5">
      <c r="A18"/>
      <c r="B18" s="46" t="s">
        <v>0</v>
      </c>
      <c r="C18" s="47"/>
      <c r="D18" s="48"/>
      <c r="E18" s="49" t="s">
        <v>237</v>
      </c>
      <c r="F18" s="7"/>
      <c r="G18" s="32"/>
      <c r="H18" s="33"/>
      <c r="I18" s="7" t="s">
        <v>0</v>
      </c>
      <c r="J18" s="44"/>
      <c r="K18" s="4"/>
      <c r="M18"/>
    </row>
    <row r="19" spans="1:13" s="1" customFormat="1" ht="15">
      <c r="A19"/>
      <c r="B19" s="29" t="s">
        <v>19</v>
      </c>
      <c r="C19" s="216" t="s">
        <v>136</v>
      </c>
      <c r="D19" s="130">
        <v>1.46</v>
      </c>
      <c r="E19" s="131" t="s">
        <v>42</v>
      </c>
      <c r="F19" s="7">
        <f>'Pav. Cristo Rei - I'!F18+'Pav. Cristo Rei - II'!F18+'Pav. Irmão Ambrósio'!F18</f>
        <v>3835.34</v>
      </c>
      <c r="G19" s="133" t="s">
        <v>15</v>
      </c>
      <c r="H19" s="33">
        <f>D19</f>
        <v>1.46</v>
      </c>
      <c r="I19" s="7">
        <f>SUM(F19*H19)</f>
        <v>5599.6</v>
      </c>
      <c r="J19" s="44"/>
      <c r="K19" s="4"/>
      <c r="M19"/>
    </row>
    <row r="20" spans="1:13" s="1" customFormat="1" ht="30">
      <c r="A20"/>
      <c r="B20" s="135" t="s">
        <v>138</v>
      </c>
      <c r="C20" s="216" t="s">
        <v>136</v>
      </c>
      <c r="D20" s="137">
        <v>196.13</v>
      </c>
      <c r="E20" s="138" t="s">
        <v>126</v>
      </c>
      <c r="F20" s="132">
        <f>'Pav. Cristo Rei - I'!F19+'Pav. Cristo Rei - II'!F19+'Pav. Irmão Ambrósio'!F19</f>
        <v>287.68</v>
      </c>
      <c r="G20" s="133" t="s">
        <v>43</v>
      </c>
      <c r="H20" s="134">
        <f>D20</f>
        <v>196.13</v>
      </c>
      <c r="I20" s="132">
        <f>SUM(F20*H20)</f>
        <v>56422.68</v>
      </c>
      <c r="J20" s="44"/>
      <c r="K20" s="4"/>
      <c r="M20"/>
    </row>
    <row r="21" spans="1:13" s="1" customFormat="1" ht="17.25" thickBot="1">
      <c r="A21"/>
      <c r="B21" s="35" t="s">
        <v>0</v>
      </c>
      <c r="C21" s="52"/>
      <c r="D21" s="37"/>
      <c r="E21" s="38" t="s">
        <v>16</v>
      </c>
      <c r="F21" s="7"/>
      <c r="G21" s="39"/>
      <c r="H21" s="33"/>
      <c r="I21" s="41"/>
      <c r="J21" s="93">
        <f>SUM(I18:I20)</f>
        <v>62022.28</v>
      </c>
      <c r="K21" s="4"/>
      <c r="L21" s="1">
        <f>'Pav. Cristo Rei - I'!J20+'Pav. Cristo Rei - II'!J20+'Pav. Irmão Ambrósio'!J20</f>
        <v>62022.29</v>
      </c>
      <c r="M21"/>
    </row>
    <row r="22" spans="1:13" s="1" customFormat="1" ht="17.25" thickBot="1">
      <c r="A22" s="2"/>
      <c r="B22" s="88">
        <v>4</v>
      </c>
      <c r="C22" s="89"/>
      <c r="D22" s="90"/>
      <c r="E22" s="91" t="s">
        <v>236</v>
      </c>
      <c r="F22" s="26"/>
      <c r="G22" s="92"/>
      <c r="H22" s="27"/>
      <c r="I22" s="26"/>
      <c r="J22" s="43"/>
      <c r="K22" s="4"/>
      <c r="M22"/>
    </row>
    <row r="23" spans="1:13" s="1" customFormat="1" ht="16.5">
      <c r="A23"/>
      <c r="B23" s="46"/>
      <c r="C23" s="47"/>
      <c r="D23" s="48"/>
      <c r="E23" s="49" t="s">
        <v>238</v>
      </c>
      <c r="F23" s="7"/>
      <c r="G23" s="32"/>
      <c r="H23" s="33"/>
      <c r="I23" s="7" t="s">
        <v>0</v>
      </c>
      <c r="J23" s="44"/>
      <c r="K23" s="4"/>
      <c r="M23"/>
    </row>
    <row r="24" spans="1:13" s="1" customFormat="1" ht="15">
      <c r="A24"/>
      <c r="B24" s="29" t="s">
        <v>20</v>
      </c>
      <c r="C24" s="216" t="s">
        <v>136</v>
      </c>
      <c r="D24" s="130">
        <v>1.46</v>
      </c>
      <c r="E24" s="131" t="s">
        <v>42</v>
      </c>
      <c r="F24" s="7">
        <f>'Pav. Cristo Rei - I'!F23+'Pav. Cristo Rei - II'!F23+'Pav. Irmão Ambrósio'!F23</f>
        <v>3731.57</v>
      </c>
      <c r="G24" s="133" t="s">
        <v>15</v>
      </c>
      <c r="H24" s="33">
        <f>D24</f>
        <v>1.46</v>
      </c>
      <c r="I24" s="7">
        <f>SUM(F24*H24)</f>
        <v>5448.09</v>
      </c>
      <c r="J24" s="44"/>
      <c r="K24" s="4"/>
      <c r="M24"/>
    </row>
    <row r="25" spans="1:13" s="1" customFormat="1" ht="30">
      <c r="A25"/>
      <c r="B25" s="135" t="s">
        <v>21</v>
      </c>
      <c r="C25" s="216" t="s">
        <v>136</v>
      </c>
      <c r="D25" s="137">
        <v>196.13</v>
      </c>
      <c r="E25" s="138" t="s">
        <v>126</v>
      </c>
      <c r="F25" s="132">
        <f>'Pav. Cristo Rei - I'!F24+'Pav. Cristo Rei - II'!F24+'Pav. Irmão Ambrósio'!F24</f>
        <v>373.19</v>
      </c>
      <c r="G25" s="133" t="s">
        <v>43</v>
      </c>
      <c r="H25" s="134">
        <f>D25</f>
        <v>196.13</v>
      </c>
      <c r="I25" s="132">
        <f>SUM(F25*H25)</f>
        <v>73193.75</v>
      </c>
      <c r="J25" s="44"/>
      <c r="K25" s="4"/>
      <c r="M25"/>
    </row>
    <row r="26" spans="1:13" s="1" customFormat="1" ht="17.25" thickBot="1">
      <c r="A26"/>
      <c r="B26" s="35" t="s">
        <v>0</v>
      </c>
      <c r="C26" s="52"/>
      <c r="D26" s="37"/>
      <c r="E26" s="38" t="s">
        <v>16</v>
      </c>
      <c r="F26" s="7"/>
      <c r="G26" s="39"/>
      <c r="H26" s="33"/>
      <c r="I26" s="41"/>
      <c r="J26" s="93">
        <f>SUM(I23:I25)</f>
        <v>78641.84</v>
      </c>
      <c r="K26" s="4"/>
      <c r="L26" s="1">
        <f>'Pav. Cristo Rei - I'!J25+'Pav. Cristo Rei - II'!J25+'Pav. Irmão Ambrósio'!J25</f>
        <v>78641.86</v>
      </c>
      <c r="M26"/>
    </row>
    <row r="27" spans="1:13" s="1" customFormat="1" ht="17.25" thickBot="1">
      <c r="A27" s="2"/>
      <c r="B27" s="88">
        <v>5</v>
      </c>
      <c r="C27" s="89"/>
      <c r="D27" s="90"/>
      <c r="E27" s="91" t="s">
        <v>45</v>
      </c>
      <c r="F27" s="26"/>
      <c r="G27" s="92" t="s">
        <v>0</v>
      </c>
      <c r="H27" s="27"/>
      <c r="I27" s="26" t="s">
        <v>0</v>
      </c>
      <c r="J27" s="28"/>
      <c r="K27" s="4"/>
      <c r="M27"/>
    </row>
    <row r="28" spans="1:13" s="1" customFormat="1" ht="16.5">
      <c r="A28" s="2"/>
      <c r="B28" s="94"/>
      <c r="C28" s="95"/>
      <c r="D28" s="96"/>
      <c r="E28" s="49" t="s">
        <v>53</v>
      </c>
      <c r="F28" s="7"/>
      <c r="G28" s="32" t="s">
        <v>0</v>
      </c>
      <c r="H28" s="33"/>
      <c r="I28" s="7" t="s">
        <v>0</v>
      </c>
      <c r="J28" s="97"/>
      <c r="K28" s="4"/>
    </row>
    <row r="29" spans="1:13" s="1" customFormat="1" ht="30">
      <c r="A29"/>
      <c r="B29" s="135" t="s">
        <v>48</v>
      </c>
      <c r="C29" s="218" t="s">
        <v>139</v>
      </c>
      <c r="D29" s="137">
        <v>19.87</v>
      </c>
      <c r="E29" s="138" t="s">
        <v>54</v>
      </c>
      <c r="F29" s="132">
        <f>'Pav. Cristo Rei - I'!F28+'Pav. Cristo Rei - II'!F28+'Pav. Irmão Ambrósio'!F28</f>
        <v>16.05</v>
      </c>
      <c r="G29" s="133" t="s">
        <v>15</v>
      </c>
      <c r="H29" s="134">
        <f t="shared" ref="H29:H80" si="0">D29*1.2054</f>
        <v>23.95</v>
      </c>
      <c r="I29" s="132">
        <f t="shared" ref="I29:I31" si="1">SUM(F29*H29)</f>
        <v>384.4</v>
      </c>
      <c r="J29" s="97"/>
      <c r="K29" s="4"/>
      <c r="M29"/>
    </row>
    <row r="30" spans="1:13" s="1" customFormat="1" ht="30">
      <c r="A30"/>
      <c r="B30" s="135" t="s">
        <v>49</v>
      </c>
      <c r="C30" s="218" t="s">
        <v>139</v>
      </c>
      <c r="D30" s="137">
        <v>19.87</v>
      </c>
      <c r="E30" s="138" t="s">
        <v>55</v>
      </c>
      <c r="F30" s="132">
        <f>'Pav. Cristo Rei - I'!F29+'Pav. Cristo Rei - II'!F29+'Pav. Irmão Ambrósio'!F29</f>
        <v>10.44</v>
      </c>
      <c r="G30" s="133" t="s">
        <v>15</v>
      </c>
      <c r="H30" s="134">
        <f t="shared" si="0"/>
        <v>23.95</v>
      </c>
      <c r="I30" s="132">
        <f t="shared" si="1"/>
        <v>250.04</v>
      </c>
      <c r="J30" s="97"/>
      <c r="K30" s="4"/>
      <c r="M30"/>
    </row>
    <row r="31" spans="1:13" s="1" customFormat="1" ht="30">
      <c r="A31"/>
      <c r="B31" s="135" t="s">
        <v>135</v>
      </c>
      <c r="C31" s="218" t="s">
        <v>139</v>
      </c>
      <c r="D31" s="137">
        <v>19.87</v>
      </c>
      <c r="E31" s="138" t="s">
        <v>56</v>
      </c>
      <c r="F31" s="132">
        <f>'Pav. Cristo Rei - I'!F30+'Pav. Cristo Rei - II'!F30+'Pav. Irmão Ambrósio'!F30</f>
        <v>71.2</v>
      </c>
      <c r="G31" s="133" t="s">
        <v>15</v>
      </c>
      <c r="H31" s="134">
        <f t="shared" si="0"/>
        <v>23.95</v>
      </c>
      <c r="I31" s="132">
        <f t="shared" si="1"/>
        <v>1705.24</v>
      </c>
      <c r="J31" s="97"/>
      <c r="K31" s="4"/>
      <c r="M31"/>
    </row>
    <row r="32" spans="1:13" s="1" customFormat="1" ht="30">
      <c r="A32"/>
      <c r="B32" s="135" t="s">
        <v>142</v>
      </c>
      <c r="C32" s="218" t="s">
        <v>139</v>
      </c>
      <c r="D32" s="137">
        <v>19.87</v>
      </c>
      <c r="E32" s="138" t="s">
        <v>143</v>
      </c>
      <c r="F32" s="132">
        <f>'Pav. Cristo Rei - I'!F31+'Pav. Cristo Rei - II'!F31+'Pav. Irmão Ambrósio'!F31</f>
        <v>15.95</v>
      </c>
      <c r="G32" s="133" t="s">
        <v>15</v>
      </c>
      <c r="H32" s="134">
        <f t="shared" si="0"/>
        <v>23.95</v>
      </c>
      <c r="I32" s="132">
        <f t="shared" ref="I32:I33" si="2">SUM(F32*H32)</f>
        <v>382</v>
      </c>
      <c r="J32" s="97"/>
      <c r="K32" s="4"/>
      <c r="M32"/>
    </row>
    <row r="33" spans="1:13" s="1" customFormat="1" ht="30">
      <c r="A33"/>
      <c r="B33" s="135" t="s">
        <v>148</v>
      </c>
      <c r="C33" s="218" t="s">
        <v>139</v>
      </c>
      <c r="D33" s="137">
        <v>19.87</v>
      </c>
      <c r="E33" s="138" t="s">
        <v>149</v>
      </c>
      <c r="F33" s="132">
        <f>'Pav. Cristo Rei - I'!F32+'Pav. Cristo Rei - II'!F32+'Pav. Irmão Ambrósio'!F32</f>
        <v>11.5</v>
      </c>
      <c r="G33" s="133" t="s">
        <v>15</v>
      </c>
      <c r="H33" s="134">
        <f t="shared" si="0"/>
        <v>23.95</v>
      </c>
      <c r="I33" s="132">
        <f t="shared" si="2"/>
        <v>275.43</v>
      </c>
      <c r="J33" s="97"/>
      <c r="K33" s="4"/>
      <c r="M33"/>
    </row>
    <row r="34" spans="1:13" ht="17.25" thickBot="1">
      <c r="B34" s="35"/>
      <c r="C34" s="36"/>
      <c r="D34" s="37"/>
      <c r="E34" s="38" t="s">
        <v>16</v>
      </c>
      <c r="F34" s="7"/>
      <c r="G34" s="39"/>
      <c r="H34" s="33"/>
      <c r="I34" s="41"/>
      <c r="J34" s="42">
        <f>SUM(I29:I33)</f>
        <v>2997.11</v>
      </c>
      <c r="K34" s="4"/>
      <c r="L34" s="1">
        <f>'Pav. Cristo Rei - I'!J33+'Pav. Cristo Rei - II'!J33+'Pav. Irmão Ambrósio'!J33</f>
        <v>2997.11</v>
      </c>
    </row>
    <row r="35" spans="1:13" s="1" customFormat="1" ht="17.25" thickBot="1">
      <c r="A35" s="2"/>
      <c r="B35" s="88">
        <v>6</v>
      </c>
      <c r="C35" s="89"/>
      <c r="D35" s="90"/>
      <c r="E35" s="91" t="s">
        <v>57</v>
      </c>
      <c r="F35" s="26"/>
      <c r="G35" s="92" t="s">
        <v>0</v>
      </c>
      <c r="H35" s="27"/>
      <c r="I35" s="26" t="s">
        <v>0</v>
      </c>
      <c r="J35" s="28"/>
      <c r="K35" s="4"/>
      <c r="M35"/>
    </row>
    <row r="36" spans="1:13" s="1" customFormat="1" ht="16.5">
      <c r="A36" s="2"/>
      <c r="B36" s="94"/>
      <c r="C36" s="95"/>
      <c r="D36" s="96"/>
      <c r="E36" s="49" t="s">
        <v>58</v>
      </c>
      <c r="F36" s="7"/>
      <c r="G36" s="32" t="s">
        <v>0</v>
      </c>
      <c r="H36" s="33"/>
      <c r="I36" s="7" t="s">
        <v>0</v>
      </c>
      <c r="J36" s="97"/>
      <c r="K36" s="4"/>
    </row>
    <row r="37" spans="1:13" s="1" customFormat="1" ht="45">
      <c r="A37"/>
      <c r="B37" s="135" t="s">
        <v>33</v>
      </c>
      <c r="C37" s="221" t="s">
        <v>145</v>
      </c>
      <c r="D37" s="137">
        <v>326.99</v>
      </c>
      <c r="E37" s="138" t="s">
        <v>146</v>
      </c>
      <c r="F37" s="132">
        <f>'Pav. Cristo Rei - I'!F36+'Pav. Cristo Rei - II'!F36+'Pav. Irmão Ambrósio'!F36</f>
        <v>3</v>
      </c>
      <c r="G37" s="133" t="s">
        <v>15</v>
      </c>
      <c r="H37" s="134">
        <f t="shared" si="0"/>
        <v>394.15</v>
      </c>
      <c r="I37" s="132">
        <f t="shared" ref="I37" si="3">SUM(F37*H37)</f>
        <v>1182.45</v>
      </c>
      <c r="J37" s="97"/>
      <c r="K37" s="4"/>
      <c r="M37"/>
    </row>
    <row r="38" spans="1:13" s="1" customFormat="1" ht="45">
      <c r="A38"/>
      <c r="B38" s="135" t="s">
        <v>46</v>
      </c>
      <c r="C38" s="221" t="s">
        <v>247</v>
      </c>
      <c r="D38" s="137">
        <v>318.27</v>
      </c>
      <c r="E38" s="138" t="s">
        <v>248</v>
      </c>
      <c r="F38" s="132">
        <f>'Pav. Cristo Rei - I'!F37+'Pav. Cristo Rei - II'!F37+'Pav. Irmão Ambrósio'!F37</f>
        <v>2</v>
      </c>
      <c r="G38" s="133" t="s">
        <v>59</v>
      </c>
      <c r="H38" s="33">
        <f t="shared" si="0"/>
        <v>383.64</v>
      </c>
      <c r="I38" s="132">
        <f t="shared" ref="I38" si="4">SUM(F38*H38)</f>
        <v>767.28</v>
      </c>
      <c r="J38" s="97"/>
      <c r="K38" s="4"/>
      <c r="M38"/>
    </row>
    <row r="39" spans="1:13" ht="17.25" thickBot="1">
      <c r="B39" s="35"/>
      <c r="C39" s="36"/>
      <c r="D39" s="37"/>
      <c r="E39" s="38" t="s">
        <v>16</v>
      </c>
      <c r="F39" s="7"/>
      <c r="G39" s="39"/>
      <c r="H39" s="33"/>
      <c r="I39" s="41"/>
      <c r="J39" s="42">
        <f>SUM(I37:I38)</f>
        <v>1949.73</v>
      </c>
      <c r="K39" s="4"/>
      <c r="L39" s="1">
        <f>'Pav. Cristo Rei - I'!J38+'Pav. Cristo Rei - II'!J38+'Pav. Irmão Ambrósio'!J38</f>
        <v>1949.73</v>
      </c>
    </row>
    <row r="40" spans="1:13" ht="17.25" thickBot="1">
      <c r="A40" s="2"/>
      <c r="B40" s="88">
        <v>7</v>
      </c>
      <c r="C40" s="89"/>
      <c r="D40" s="90"/>
      <c r="E40" s="91" t="s">
        <v>60</v>
      </c>
      <c r="F40" s="26"/>
      <c r="G40" s="99" t="s">
        <v>0</v>
      </c>
      <c r="H40" s="27"/>
      <c r="I40" s="26" t="s">
        <v>0</v>
      </c>
      <c r="J40" s="43" t="s">
        <v>0</v>
      </c>
      <c r="K40" s="4"/>
    </row>
    <row r="41" spans="1:13" ht="16.5">
      <c r="B41" s="100"/>
      <c r="C41" s="101"/>
      <c r="D41" s="102"/>
      <c r="E41" s="49" t="s">
        <v>36</v>
      </c>
      <c r="F41" s="7"/>
      <c r="G41" s="32" t="s">
        <v>0</v>
      </c>
      <c r="H41" s="33"/>
      <c r="I41" s="7" t="s">
        <v>0</v>
      </c>
      <c r="J41" s="44"/>
      <c r="K41" s="4"/>
    </row>
    <row r="42" spans="1:13" s="1" customFormat="1" ht="30">
      <c r="A42"/>
      <c r="B42" s="135" t="s">
        <v>34</v>
      </c>
      <c r="C42" s="139" t="s">
        <v>37</v>
      </c>
      <c r="D42" s="137">
        <v>5.27</v>
      </c>
      <c r="E42" s="131" t="s">
        <v>47</v>
      </c>
      <c r="F42" s="132">
        <f>'Pav. Cristo Rei - I'!F41+'Pav. Cristo Rei - II'!F41+'Pav. Irmão Ambrósio'!F41</f>
        <v>1</v>
      </c>
      <c r="G42" s="133" t="s">
        <v>18</v>
      </c>
      <c r="H42" s="134">
        <f t="shared" si="0"/>
        <v>6.35</v>
      </c>
      <c r="I42" s="132">
        <f>SUM(F42*H42)</f>
        <v>6.35</v>
      </c>
      <c r="J42" s="44"/>
      <c r="K42" s="4"/>
      <c r="M42"/>
    </row>
    <row r="43" spans="1:13" ht="16.5">
      <c r="B43" s="29"/>
      <c r="C43" s="31" t="s">
        <v>0</v>
      </c>
      <c r="D43" s="50" t="s">
        <v>0</v>
      </c>
      <c r="E43" s="49" t="s">
        <v>61</v>
      </c>
      <c r="F43" s="132"/>
      <c r="G43" s="32"/>
      <c r="H43" s="33"/>
      <c r="I43" s="7"/>
      <c r="J43" s="34"/>
      <c r="K43" s="4"/>
    </row>
    <row r="44" spans="1:13" ht="15">
      <c r="B44" s="29" t="s">
        <v>35</v>
      </c>
      <c r="C44" s="31" t="s">
        <v>127</v>
      </c>
      <c r="D44" s="50">
        <f>'Comp. 01 - BL'!I16</f>
        <v>1259.73</v>
      </c>
      <c r="E44" s="31" t="s">
        <v>230</v>
      </c>
      <c r="F44" s="132">
        <f>'Pav. Cristo Rei - I'!F43+'Pav. Cristo Rei - II'!F43+'Pav. Irmão Ambrósio'!F43</f>
        <v>2</v>
      </c>
      <c r="G44" s="32" t="s">
        <v>59</v>
      </c>
      <c r="H44" s="33">
        <f t="shared" si="0"/>
        <v>1518.48</v>
      </c>
      <c r="I44" s="7">
        <f>SUM(F44*H44)</f>
        <v>3036.96</v>
      </c>
      <c r="J44" s="51" t="s">
        <v>0</v>
      </c>
      <c r="K44" s="4"/>
    </row>
    <row r="45" spans="1:13" ht="16.5">
      <c r="B45" s="29"/>
      <c r="C45" s="31" t="s">
        <v>0</v>
      </c>
      <c r="D45" s="50" t="s">
        <v>0</v>
      </c>
      <c r="E45" s="49" t="s">
        <v>233</v>
      </c>
      <c r="F45" s="132"/>
      <c r="G45" s="32"/>
      <c r="H45" s="33"/>
      <c r="I45" s="7"/>
      <c r="J45" s="34"/>
      <c r="K45" s="4"/>
    </row>
    <row r="46" spans="1:13" ht="15">
      <c r="B46" s="29" t="s">
        <v>231</v>
      </c>
      <c r="C46" s="31" t="s">
        <v>232</v>
      </c>
      <c r="D46" s="50">
        <v>20.49</v>
      </c>
      <c r="E46" s="31" t="s">
        <v>234</v>
      </c>
      <c r="F46" s="132">
        <f>'Pav. Cristo Rei - I'!F45+'Pav. Cristo Rei - II'!F45+'Pav. Irmão Ambrósio'!F45</f>
        <v>1</v>
      </c>
      <c r="G46" s="32" t="s">
        <v>59</v>
      </c>
      <c r="H46" s="33">
        <f>D46*1.2054</f>
        <v>24.7</v>
      </c>
      <c r="I46" s="7">
        <f>SUM(F46*H46)</f>
        <v>24.7</v>
      </c>
      <c r="J46" s="51" t="s">
        <v>0</v>
      </c>
      <c r="K46" s="4"/>
    </row>
    <row r="47" spans="1:13" ht="17.25" thickBot="1">
      <c r="B47" s="35" t="s">
        <v>0</v>
      </c>
      <c r="C47" s="52"/>
      <c r="D47" s="37"/>
      <c r="E47" s="38" t="s">
        <v>137</v>
      </c>
      <c r="F47" s="7"/>
      <c r="G47" s="39"/>
      <c r="H47" s="33"/>
      <c r="I47" s="41"/>
      <c r="J47" s="103">
        <f>SUM(I41:I46)</f>
        <v>3068.01</v>
      </c>
      <c r="K47" s="4"/>
      <c r="L47" s="1">
        <f>'Pav. Cristo Rei - I'!J46+'Pav. Cristo Rei - II'!J46+'Pav. Irmão Ambrósio'!J46</f>
        <v>3068.01</v>
      </c>
      <c r="M47" s="53">
        <f>SUM(I10:I46)</f>
        <v>156912.63</v>
      </c>
    </row>
    <row r="48" spans="1:13" s="1" customFormat="1" ht="25.5" thickBot="1">
      <c r="A48" s="2"/>
      <c r="B48" s="88"/>
      <c r="C48" s="89"/>
      <c r="D48" s="90"/>
      <c r="E48" s="256" t="s">
        <v>153</v>
      </c>
      <c r="F48" s="26"/>
      <c r="G48" s="92"/>
      <c r="H48" s="27"/>
      <c r="I48" s="26"/>
      <c r="J48" s="43"/>
      <c r="K48" s="4"/>
      <c r="M48"/>
    </row>
    <row r="49" spans="1:13" s="1" customFormat="1" ht="17.25" thickBot="1">
      <c r="A49"/>
      <c r="B49" s="88">
        <v>8</v>
      </c>
      <c r="C49" s="89"/>
      <c r="D49" s="90"/>
      <c r="E49" s="91" t="s">
        <v>167</v>
      </c>
      <c r="F49" s="72"/>
      <c r="G49" s="92"/>
      <c r="H49" s="27"/>
      <c r="I49" s="26"/>
      <c r="J49" s="43"/>
      <c r="L49"/>
      <c r="M49"/>
    </row>
    <row r="50" spans="1:13" s="1" customFormat="1" ht="15">
      <c r="A50"/>
      <c r="B50" s="226" t="s">
        <v>191</v>
      </c>
      <c r="C50" s="227" t="s">
        <v>190</v>
      </c>
      <c r="D50" s="228">
        <v>0.57999999999999996</v>
      </c>
      <c r="E50" s="229" t="s">
        <v>168</v>
      </c>
      <c r="F50" s="132">
        <f>'Pas. Cristo Rei I - LE'!F10+'Pas. Cristo Rei I - LD'!F10+'Pas. Cristo Rei II - LE'!F10+'Pas. Cristo Rei II - LD'!F10+'Pas. Ambrósio - LE'!F10+'Pas. Ambrósio - LD'!F10</f>
        <v>889.1</v>
      </c>
      <c r="G50" s="32" t="s">
        <v>15</v>
      </c>
      <c r="H50" s="33">
        <f t="shared" si="0"/>
        <v>0.7</v>
      </c>
      <c r="I50" s="7">
        <f>SUM(F50*H50)</f>
        <v>622.37</v>
      </c>
      <c r="J50" s="44"/>
      <c r="L50"/>
      <c r="M50"/>
    </row>
    <row r="51" spans="1:13" s="1" customFormat="1" ht="15">
      <c r="A51"/>
      <c r="B51" s="226" t="s">
        <v>192</v>
      </c>
      <c r="C51" s="227" t="s">
        <v>169</v>
      </c>
      <c r="D51" s="228">
        <v>221.5</v>
      </c>
      <c r="E51" s="229" t="s">
        <v>170</v>
      </c>
      <c r="F51" s="132">
        <f>'Pas. Cristo Rei I - LE'!F11+'Pas. Cristo Rei I - LD'!F11+'Pas. Cristo Rei II - LE'!F11+'Pas. Cristo Rei II - LD'!F11+'Pas. Ambrósio - LE'!F11+'Pas. Ambrósio - LD'!F11</f>
        <v>1.1000000000000001</v>
      </c>
      <c r="G51" s="32" t="s">
        <v>18</v>
      </c>
      <c r="H51" s="33">
        <f t="shared" si="0"/>
        <v>267</v>
      </c>
      <c r="I51" s="7">
        <f>SUM(F51*H51)</f>
        <v>293.7</v>
      </c>
      <c r="J51" s="44"/>
      <c r="L51"/>
      <c r="M51"/>
    </row>
    <row r="52" spans="1:13" s="1" customFormat="1" ht="15">
      <c r="A52"/>
      <c r="B52" s="226" t="s">
        <v>209</v>
      </c>
      <c r="C52" s="227" t="s">
        <v>217</v>
      </c>
      <c r="D52" s="228">
        <v>22.82</v>
      </c>
      <c r="E52" s="229" t="s">
        <v>218</v>
      </c>
      <c r="F52" s="132">
        <f>'Pas. Cristo Rei I - LE'!F12+'Pas. Cristo Rei I - LD'!F12+'Pas. Cristo Rei II - LE'!F12+'Pas. Cristo Rei II - LD'!F12+'Pas. Ambrósio - LE'!F12+'Pas. Ambrósio - LD'!F12</f>
        <v>19.05</v>
      </c>
      <c r="G52" s="32" t="s">
        <v>15</v>
      </c>
      <c r="H52" s="33">
        <f t="shared" si="0"/>
        <v>27.51</v>
      </c>
      <c r="I52" s="7">
        <f>SUM(F52*H52)</f>
        <v>524.07000000000005</v>
      </c>
      <c r="J52" s="44"/>
      <c r="L52"/>
      <c r="M52"/>
    </row>
    <row r="53" spans="1:13" s="1" customFormat="1" ht="17.25" thickBot="1">
      <c r="A53"/>
      <c r="B53" s="35"/>
      <c r="C53" s="36"/>
      <c r="D53" s="230"/>
      <c r="E53" s="38" t="s">
        <v>16</v>
      </c>
      <c r="F53" s="132"/>
      <c r="G53" s="39"/>
      <c r="H53" s="33"/>
      <c r="I53" s="41"/>
      <c r="J53" s="42">
        <f>SUM(I50:I52)</f>
        <v>1440.14</v>
      </c>
      <c r="L53"/>
      <c r="M53"/>
    </row>
    <row r="54" spans="1:13" s="1" customFormat="1" ht="17.25" thickBot="1">
      <c r="A54"/>
      <c r="B54" s="88">
        <v>9</v>
      </c>
      <c r="C54" s="89"/>
      <c r="D54" s="90"/>
      <c r="E54" s="91" t="s">
        <v>171</v>
      </c>
      <c r="F54" s="257"/>
      <c r="G54" s="92"/>
      <c r="H54" s="27"/>
      <c r="I54" s="26"/>
      <c r="J54" s="43"/>
      <c r="L54"/>
      <c r="M54"/>
    </row>
    <row r="55" spans="1:13" s="1" customFormat="1" ht="15">
      <c r="A55"/>
      <c r="B55" s="226" t="s">
        <v>193</v>
      </c>
      <c r="C55" s="227" t="s">
        <v>252</v>
      </c>
      <c r="D55" s="228">
        <v>1.35</v>
      </c>
      <c r="E55" s="229" t="s">
        <v>253</v>
      </c>
      <c r="F55" s="132">
        <f>'Pas. Cristo Rei I - LE'!F15+'Pas. Cristo Rei I - LD'!F15+'Pas. Cristo Rei II - LE'!F15+'Pas. Cristo Rei II - LD'!F15+'Pas. Ambrósio - LE'!F15+'Pas. Ambrósio - LD'!F15</f>
        <v>908.15</v>
      </c>
      <c r="G55" s="32" t="s">
        <v>15</v>
      </c>
      <c r="H55" s="33">
        <f t="shared" si="0"/>
        <v>1.63</v>
      </c>
      <c r="I55" s="7">
        <f>SUM(F55*H55)</f>
        <v>1480.28</v>
      </c>
      <c r="J55" s="44"/>
      <c r="L55"/>
      <c r="M55"/>
    </row>
    <row r="56" spans="1:13" s="1" customFormat="1" ht="17.25" thickBot="1">
      <c r="A56"/>
      <c r="B56" s="35"/>
      <c r="C56" s="36"/>
      <c r="D56" s="230"/>
      <c r="E56" s="38" t="s">
        <v>16</v>
      </c>
      <c r="F56" s="132"/>
      <c r="G56" s="39"/>
      <c r="H56" s="33"/>
      <c r="I56" s="41"/>
      <c r="J56" s="42">
        <f>SUM(I55:I55)</f>
        <v>1480.28</v>
      </c>
      <c r="L56"/>
      <c r="M56"/>
    </row>
    <row r="57" spans="1:13" s="1" customFormat="1" ht="17.25" thickBot="1">
      <c r="A57"/>
      <c r="B57" s="88">
        <v>10</v>
      </c>
      <c r="C57" s="89"/>
      <c r="D57" s="90"/>
      <c r="E57" s="91" t="s">
        <v>172</v>
      </c>
      <c r="F57" s="257"/>
      <c r="G57" s="92"/>
      <c r="H57" s="27"/>
      <c r="I57" s="26"/>
      <c r="J57" s="43"/>
      <c r="L57"/>
      <c r="M57"/>
    </row>
    <row r="58" spans="1:13" s="1" customFormat="1" ht="15">
      <c r="A58"/>
      <c r="B58" s="226" t="s">
        <v>194</v>
      </c>
      <c r="C58" s="227" t="s">
        <v>227</v>
      </c>
      <c r="D58" s="228">
        <v>0.35</v>
      </c>
      <c r="E58" s="229" t="s">
        <v>173</v>
      </c>
      <c r="F58" s="132">
        <f>'Pas. Cristo Rei I - LE'!F18+'Pas. Cristo Rei I - LD'!F18+'Pas. Cristo Rei II - LE'!F18+'Pas. Cristo Rei II - LD'!F18+'Pas. Ambrósio - LE'!F18+'Pas. Ambrósio - LD'!F18</f>
        <v>908.15</v>
      </c>
      <c r="G58" s="32" t="s">
        <v>15</v>
      </c>
      <c r="H58" s="33">
        <f t="shared" si="0"/>
        <v>0.42</v>
      </c>
      <c r="I58" s="7">
        <f>SUM(F58*H58)</f>
        <v>381.42</v>
      </c>
      <c r="J58" s="44"/>
      <c r="L58"/>
      <c r="M58"/>
    </row>
    <row r="59" spans="1:13" s="1" customFormat="1" ht="17.25" thickBot="1">
      <c r="A59"/>
      <c r="B59" s="35"/>
      <c r="C59" s="36"/>
      <c r="D59" s="230"/>
      <c r="E59" s="38" t="s">
        <v>16</v>
      </c>
      <c r="F59" s="132"/>
      <c r="G59" s="39"/>
      <c r="H59" s="33"/>
      <c r="I59" s="41"/>
      <c r="J59" s="42">
        <f>SUM(I58:I58)</f>
        <v>381.42</v>
      </c>
      <c r="L59"/>
      <c r="M59"/>
    </row>
    <row r="60" spans="1:13" s="1" customFormat="1" ht="17.25" thickBot="1">
      <c r="A60"/>
      <c r="B60" s="88">
        <v>11</v>
      </c>
      <c r="C60" s="89"/>
      <c r="D60" s="90"/>
      <c r="E60" s="91" t="s">
        <v>187</v>
      </c>
      <c r="F60" s="257"/>
      <c r="G60" s="92"/>
      <c r="H60" s="27"/>
      <c r="I60" s="26"/>
      <c r="J60" s="43"/>
      <c r="L60"/>
      <c r="M60"/>
    </row>
    <row r="61" spans="1:13" s="1" customFormat="1" ht="30">
      <c r="A61"/>
      <c r="B61" s="255" t="s">
        <v>195</v>
      </c>
      <c r="C61" s="129" t="s">
        <v>243</v>
      </c>
      <c r="D61" s="130">
        <v>12.74</v>
      </c>
      <c r="E61" s="239" t="s">
        <v>244</v>
      </c>
      <c r="F61" s="132">
        <f>'Pas. Cristo Rei I - LE'!F21+'Pas. Cristo Rei I - LD'!F21+'Pas. Cristo Rei II - LE'!F21+'Pas. Cristo Rei II - LD'!F21+'Pas. Ambrósio - LE'!F21+'Pas. Ambrósio - LD'!F21</f>
        <v>91.5</v>
      </c>
      <c r="G61" s="133" t="s">
        <v>59</v>
      </c>
      <c r="H61" s="134">
        <f t="shared" si="0"/>
        <v>15.36</v>
      </c>
      <c r="I61" s="132">
        <f>SUM(F61*H61)</f>
        <v>1405.44</v>
      </c>
      <c r="J61" s="44"/>
      <c r="L61"/>
      <c r="M61"/>
    </row>
    <row r="62" spans="1:13" s="1" customFormat="1" ht="17.25" thickBot="1">
      <c r="A62"/>
      <c r="B62" s="35"/>
      <c r="C62" s="36"/>
      <c r="D62" s="230"/>
      <c r="E62" s="38" t="s">
        <v>16</v>
      </c>
      <c r="F62" s="132"/>
      <c r="G62" s="39"/>
      <c r="H62" s="33"/>
      <c r="I62" s="41"/>
      <c r="J62" s="42">
        <f>SUM(I61:I61)</f>
        <v>1405.44</v>
      </c>
      <c r="L62"/>
      <c r="M62"/>
    </row>
    <row r="63" spans="1:13" ht="17.25" thickBot="1">
      <c r="A63" s="2"/>
      <c r="B63" s="88">
        <v>12</v>
      </c>
      <c r="C63" s="89"/>
      <c r="D63" s="90"/>
      <c r="E63" s="91" t="s">
        <v>153</v>
      </c>
      <c r="F63" s="257"/>
      <c r="G63" s="92"/>
      <c r="H63" s="27"/>
      <c r="I63" s="26"/>
      <c r="J63" s="43"/>
      <c r="L63" s="53"/>
    </row>
    <row r="64" spans="1:13" ht="16.5">
      <c r="B64" s="232"/>
      <c r="C64" s="233"/>
      <c r="D64" s="234"/>
      <c r="E64" s="235" t="s">
        <v>174</v>
      </c>
      <c r="F64" s="132"/>
      <c r="G64" s="32"/>
      <c r="H64" s="33"/>
      <c r="I64" s="7"/>
      <c r="J64" s="44"/>
      <c r="L64"/>
    </row>
    <row r="65" spans="1:13" ht="45">
      <c r="B65" s="238" t="s">
        <v>196</v>
      </c>
      <c r="C65" s="139" t="s">
        <v>175</v>
      </c>
      <c r="D65" s="137">
        <v>60.83</v>
      </c>
      <c r="E65" s="239" t="s">
        <v>176</v>
      </c>
      <c r="F65" s="132">
        <f>'Pas. Cristo Rei I - LE'!F25+'Pas. Cristo Rei I - LD'!F25+'Pas. Cristo Rei II - LE'!F25+'Pas. Cristo Rei II - LD'!F25+'Pas. Ambrósio - LE'!F25+'Pas. Ambrósio - LD'!F25</f>
        <v>623.65</v>
      </c>
      <c r="G65" s="133" t="s">
        <v>15</v>
      </c>
      <c r="H65" s="134">
        <f t="shared" si="0"/>
        <v>73.319999999999993</v>
      </c>
      <c r="I65" s="132">
        <f>SUM(F65*H65)</f>
        <v>45726.02</v>
      </c>
      <c r="J65" s="44"/>
      <c r="L65"/>
    </row>
    <row r="66" spans="1:13" ht="45">
      <c r="B66" s="238" t="s">
        <v>197</v>
      </c>
      <c r="C66" s="129" t="s">
        <v>241</v>
      </c>
      <c r="D66" s="137">
        <v>80.760000000000005</v>
      </c>
      <c r="E66" s="239" t="s">
        <v>242</v>
      </c>
      <c r="F66" s="132">
        <f>'Pas. Cristo Rei I - LE'!F26+'Pas. Cristo Rei I - LD'!F26+'Pas. Cristo Rei II - LE'!F26+'Pas. Cristo Rei II - LD'!F26+'Pas. Ambrósio - LE'!F26+'Pas. Ambrósio - LD'!F26</f>
        <v>170.85</v>
      </c>
      <c r="G66" s="133" t="s">
        <v>15</v>
      </c>
      <c r="H66" s="134">
        <f t="shared" si="0"/>
        <v>97.35</v>
      </c>
      <c r="I66" s="132">
        <f t="shared" ref="I66:I67" si="5">SUM(F66*H66)</f>
        <v>16632.25</v>
      </c>
      <c r="J66" s="44"/>
      <c r="L66"/>
    </row>
    <row r="67" spans="1:13" ht="45">
      <c r="B67" s="135" t="s">
        <v>198</v>
      </c>
      <c r="C67" s="129" t="s">
        <v>241</v>
      </c>
      <c r="D67" s="137">
        <v>80.760000000000005</v>
      </c>
      <c r="E67" s="239" t="s">
        <v>242</v>
      </c>
      <c r="F67" s="132">
        <f>'Pas. Cristo Rei I - LE'!F27+'Pas. Cristo Rei I - LD'!F27+'Pas. Cristo Rei II - LE'!F27+'Pas. Cristo Rei II - LD'!F27+'Pas. Ambrósio - LE'!F27+'Pas. Ambrósio - LD'!F27</f>
        <v>24.7</v>
      </c>
      <c r="G67" s="133" t="s">
        <v>15</v>
      </c>
      <c r="H67" s="134">
        <f t="shared" si="0"/>
        <v>97.35</v>
      </c>
      <c r="I67" s="132">
        <f t="shared" si="5"/>
        <v>2404.5500000000002</v>
      </c>
      <c r="J67" s="44" t="s">
        <v>0</v>
      </c>
      <c r="L67"/>
    </row>
    <row r="68" spans="1:13" ht="17.25" thickBot="1">
      <c r="B68" s="240"/>
      <c r="C68" s="241" t="s">
        <v>0</v>
      </c>
      <c r="D68" s="230"/>
      <c r="E68" s="38" t="s">
        <v>16</v>
      </c>
      <c r="F68" s="132"/>
      <c r="G68" s="39"/>
      <c r="H68" s="134"/>
      <c r="I68" s="41"/>
      <c r="J68" s="42">
        <f>SUM(I64:I68)</f>
        <v>64762.82</v>
      </c>
      <c r="L68" s="237"/>
    </row>
    <row r="69" spans="1:13" ht="17.25" thickBot="1">
      <c r="B69" s="88">
        <v>13</v>
      </c>
      <c r="C69" s="89"/>
      <c r="D69" s="90"/>
      <c r="E69" s="91" t="s">
        <v>177</v>
      </c>
      <c r="F69" s="257"/>
      <c r="G69" s="92"/>
      <c r="H69" s="27"/>
      <c r="I69" s="26"/>
      <c r="J69" s="43"/>
      <c r="L69"/>
      <c r="M69" s="53"/>
    </row>
    <row r="70" spans="1:13" ht="15">
      <c r="B70" s="29" t="s">
        <v>199</v>
      </c>
      <c r="C70" s="30" t="s">
        <v>254</v>
      </c>
      <c r="D70" s="50">
        <v>315.94</v>
      </c>
      <c r="E70" s="31" t="s">
        <v>178</v>
      </c>
      <c r="F70" s="132">
        <f>'Pas. Cristo Rei I - LE'!F30+'Pas. Cristo Rei I - LD'!F30+'Pas. Cristo Rei II - LE'!F30+'Pas. Cristo Rei II - LD'!F30+'Pas. Ambrósio - LE'!F30+'Pas. Ambrósio - LD'!F30</f>
        <v>3.58</v>
      </c>
      <c r="G70" s="32" t="s">
        <v>18</v>
      </c>
      <c r="H70" s="33">
        <f t="shared" si="0"/>
        <v>380.83</v>
      </c>
      <c r="I70" s="7">
        <f>SUM(F70*H70)</f>
        <v>1363.37</v>
      </c>
      <c r="J70" s="44"/>
      <c r="L70" s="243"/>
    </row>
    <row r="71" spans="1:13" ht="15">
      <c r="B71" s="244" t="s">
        <v>200</v>
      </c>
      <c r="C71" s="245" t="s">
        <v>179</v>
      </c>
      <c r="D71" s="246">
        <v>26.51</v>
      </c>
      <c r="E71" s="247" t="s">
        <v>180</v>
      </c>
      <c r="F71" s="132">
        <f>'Pas. Cristo Rei I - LE'!F31+'Pas. Cristo Rei I - LD'!F31+'Pas. Cristo Rei II - LE'!F31+'Pas. Cristo Rei II - LD'!F31+'Pas. Ambrósio - LE'!F31+'Pas. Ambrósio - LD'!F31</f>
        <v>95.6</v>
      </c>
      <c r="G71" s="248" t="s">
        <v>15</v>
      </c>
      <c r="H71" s="33">
        <f t="shared" si="0"/>
        <v>31.96</v>
      </c>
      <c r="I71" s="249">
        <f>SUM(F71*H71)</f>
        <v>3055.38</v>
      </c>
      <c r="J71" s="44"/>
      <c r="K71" s="236"/>
      <c r="L71" s="53"/>
    </row>
    <row r="72" spans="1:13" ht="30">
      <c r="B72" s="250" t="s">
        <v>201</v>
      </c>
      <c r="C72" s="251" t="s">
        <v>181</v>
      </c>
      <c r="D72" s="252">
        <v>10.73</v>
      </c>
      <c r="E72" s="239" t="s">
        <v>182</v>
      </c>
      <c r="F72" s="132">
        <f>'Pas. Cristo Rei I - LE'!F32+'Pas. Cristo Rei I - LD'!F32+'Pas. Cristo Rei II - LE'!F32+'Pas. Cristo Rei II - LD'!F32+'Pas. Ambrósio - LE'!F32+'Pas. Ambrósio - LD'!F32</f>
        <v>146.38</v>
      </c>
      <c r="G72" s="253" t="s">
        <v>183</v>
      </c>
      <c r="H72" s="134">
        <f t="shared" si="0"/>
        <v>12.93</v>
      </c>
      <c r="I72" s="254">
        <f>SUM(F72*H72)</f>
        <v>1892.69</v>
      </c>
      <c r="J72" s="44"/>
      <c r="K72" s="236"/>
      <c r="L72" s="53"/>
    </row>
    <row r="73" spans="1:13" ht="17.25" thickBot="1">
      <c r="B73" s="35"/>
      <c r="C73" s="36"/>
      <c r="D73" s="230"/>
      <c r="E73" s="38" t="s">
        <v>16</v>
      </c>
      <c r="F73" s="132"/>
      <c r="G73" s="39"/>
      <c r="H73" s="33"/>
      <c r="I73" s="41"/>
      <c r="J73" s="42">
        <f>SUM(I70:I72)</f>
        <v>6311.44</v>
      </c>
      <c r="L73" s="53"/>
    </row>
    <row r="74" spans="1:13" ht="17.25" thickBot="1">
      <c r="B74" s="88">
        <v>14</v>
      </c>
      <c r="C74" s="89"/>
      <c r="D74" s="90"/>
      <c r="E74" s="91" t="s">
        <v>185</v>
      </c>
      <c r="F74" s="257"/>
      <c r="G74" s="92"/>
      <c r="H74" s="27"/>
      <c r="I74" s="26"/>
      <c r="J74" s="43"/>
      <c r="L74"/>
      <c r="M74" s="53"/>
    </row>
    <row r="75" spans="1:13" ht="45">
      <c r="B75" s="135" t="s">
        <v>202</v>
      </c>
      <c r="C75" s="221" t="s">
        <v>261</v>
      </c>
      <c r="D75" s="137">
        <v>31.05</v>
      </c>
      <c r="E75" s="138" t="s">
        <v>255</v>
      </c>
      <c r="F75" s="132">
        <f>'Pas. Cristo Rei I - LE'!F35+'Pas. Cristo Rei I - LD'!F35+'Pas. Cristo Rei II - LE'!F35+'Pas. Cristo Rei II - LD'!F35+'Pas. Ambrósio - LE'!F35+'Pas. Ambrósio - LD'!F35</f>
        <v>501</v>
      </c>
      <c r="G75" s="133" t="s">
        <v>186</v>
      </c>
      <c r="H75" s="134">
        <f t="shared" si="0"/>
        <v>37.43</v>
      </c>
      <c r="I75" s="132">
        <f>SUM(F75*H75)</f>
        <v>18752.43</v>
      </c>
      <c r="J75" s="44"/>
      <c r="L75" s="243"/>
    </row>
    <row r="76" spans="1:13" ht="17.25" thickBot="1">
      <c r="B76" s="35"/>
      <c r="C76" s="36"/>
      <c r="D76" s="230"/>
      <c r="E76" s="38" t="s">
        <v>16</v>
      </c>
      <c r="F76" s="132"/>
      <c r="G76" s="39"/>
      <c r="H76" s="33"/>
      <c r="I76" s="41"/>
      <c r="J76" s="42">
        <f>SUM(I75:I75)</f>
        <v>18752.43</v>
      </c>
      <c r="L76" s="53"/>
    </row>
    <row r="77" spans="1:13" ht="17.25" thickBot="1">
      <c r="B77" s="88">
        <v>15</v>
      </c>
      <c r="C77" s="89"/>
      <c r="D77" s="90"/>
      <c r="E77" s="91" t="s">
        <v>215</v>
      </c>
      <c r="F77" s="257"/>
      <c r="G77" s="92"/>
      <c r="H77" s="27"/>
      <c r="I77" s="26"/>
      <c r="J77" s="43"/>
      <c r="L77"/>
      <c r="M77" s="53"/>
    </row>
    <row r="78" spans="1:13" s="1" customFormat="1" ht="15">
      <c r="A78"/>
      <c r="B78" s="264" t="s">
        <v>214</v>
      </c>
      <c r="C78" s="276" t="s">
        <v>254</v>
      </c>
      <c r="D78" s="50">
        <v>315.94</v>
      </c>
      <c r="E78" s="31" t="s">
        <v>178</v>
      </c>
      <c r="F78" s="132">
        <f>'Pas. Cristo Rei I - LE'!F38+'Pas. Cristo Rei I - LD'!F38+'Pas. Cristo Rei II - LE'!F38+'Pas. Cristo Rei II - LD'!F38+'Pas. Ambrósio - LE'!F38+'Pas. Ambrósio - LD'!F38</f>
        <v>0.16</v>
      </c>
      <c r="G78" s="32" t="s">
        <v>18</v>
      </c>
      <c r="H78" s="33">
        <f t="shared" si="0"/>
        <v>380.83</v>
      </c>
      <c r="I78" s="132">
        <f>SUM(F78*H78)</f>
        <v>60.93</v>
      </c>
      <c r="J78" s="44"/>
    </row>
    <row r="79" spans="1:13" s="1" customFormat="1" ht="30">
      <c r="A79"/>
      <c r="B79" s="265" t="s">
        <v>223</v>
      </c>
      <c r="C79" s="139" t="s">
        <v>219</v>
      </c>
      <c r="D79" s="137">
        <v>7.37</v>
      </c>
      <c r="E79" s="138" t="s">
        <v>220</v>
      </c>
      <c r="F79" s="132">
        <f>'Pas. Cristo Rei I - LE'!F39+'Pas. Cristo Rei I - LD'!F39+'Pas. Cristo Rei II - LE'!F39+'Pas. Cristo Rei II - LD'!F39+'Pas. Ambrósio - LE'!F39+'Pas. Ambrósio - LD'!F39</f>
        <v>12.44</v>
      </c>
      <c r="G79" s="133" t="s">
        <v>183</v>
      </c>
      <c r="H79" s="134">
        <f t="shared" si="0"/>
        <v>8.8800000000000008</v>
      </c>
      <c r="I79" s="132">
        <f>SUM(F79*H79)</f>
        <v>110.47</v>
      </c>
      <c r="J79" s="44"/>
    </row>
    <row r="80" spans="1:13" s="1" customFormat="1" ht="15">
      <c r="A80"/>
      <c r="B80" s="264" t="s">
        <v>224</v>
      </c>
      <c r="C80" s="139" t="s">
        <v>221</v>
      </c>
      <c r="D80" s="137">
        <v>26.51</v>
      </c>
      <c r="E80" s="138" t="s">
        <v>222</v>
      </c>
      <c r="F80" s="132">
        <f>'Pas. Cristo Rei I - LE'!F40+'Pas. Cristo Rei I - LD'!F40+'Pas. Cristo Rei II - LE'!F40+'Pas. Cristo Rei II - LD'!F40+'Pas. Ambrósio - LE'!F40+'Pas. Ambrósio - LD'!F40</f>
        <v>4.0999999999999996</v>
      </c>
      <c r="G80" s="133" t="s">
        <v>15</v>
      </c>
      <c r="H80" s="33">
        <f t="shared" si="0"/>
        <v>31.96</v>
      </c>
      <c r="I80" s="132">
        <f>SUM(F80*H80)</f>
        <v>131.04</v>
      </c>
      <c r="J80" s="44"/>
    </row>
    <row r="81" spans="1:13" ht="17.25" thickBot="1">
      <c r="B81" s="35"/>
      <c r="C81" s="36"/>
      <c r="D81" s="230"/>
      <c r="E81" s="38" t="s">
        <v>16</v>
      </c>
      <c r="F81" s="132"/>
      <c r="G81" s="39"/>
      <c r="H81" s="33"/>
      <c r="I81" s="41"/>
      <c r="J81" s="42">
        <f>SUM(I78:I80)</f>
        <v>302.44</v>
      </c>
      <c r="L81" s="53"/>
    </row>
    <row r="82" spans="1:13" ht="17.25" thickBot="1">
      <c r="A82" s="2"/>
      <c r="B82" s="88">
        <v>16</v>
      </c>
      <c r="C82" s="89"/>
      <c r="D82" s="90"/>
      <c r="E82" s="91" t="s">
        <v>210</v>
      </c>
      <c r="F82" s="257"/>
      <c r="G82" s="258"/>
      <c r="H82" s="27"/>
      <c r="I82" s="26"/>
      <c r="J82" s="43"/>
      <c r="L82" s="53"/>
    </row>
    <row r="83" spans="1:13" ht="16.5">
      <c r="B83" s="232"/>
      <c r="C83" s="233"/>
      <c r="D83" s="234"/>
      <c r="E83" s="235" t="s">
        <v>211</v>
      </c>
      <c r="F83" s="132"/>
      <c r="G83" s="133"/>
      <c r="H83" s="33"/>
      <c r="I83" s="7"/>
      <c r="J83" s="44"/>
      <c r="L83" s="53"/>
    </row>
    <row r="84" spans="1:13" ht="15">
      <c r="B84" s="238" t="s">
        <v>216</v>
      </c>
      <c r="C84" s="139" t="s">
        <v>212</v>
      </c>
      <c r="D84" s="137">
        <v>34.61</v>
      </c>
      <c r="E84" s="239" t="s">
        <v>213</v>
      </c>
      <c r="F84" s="132">
        <f>'Pas. Cristo Rei I - LE'!F44+'Pas. Cristo Rei I - LD'!F44+'Pas. Cristo Rei II - LE'!F44+'Pas. Cristo Rei II - LD'!F44+'Pas. Ambrósio - LE'!F44+'Pas. Ambrósio - LD'!F44</f>
        <v>19.95</v>
      </c>
      <c r="G84" s="133" t="s">
        <v>15</v>
      </c>
      <c r="H84" s="33">
        <f t="shared" ref="H84" si="6">D84*1.2054</f>
        <v>41.72</v>
      </c>
      <c r="I84" s="132">
        <f>SUM(F84*H84)</f>
        <v>832.31</v>
      </c>
      <c r="J84" s="44"/>
      <c r="L84" s="53"/>
    </row>
    <row r="85" spans="1:13" ht="17.25" thickBot="1">
      <c r="B85" s="240"/>
      <c r="C85" s="260" t="s">
        <v>0</v>
      </c>
      <c r="D85" s="230"/>
      <c r="E85" s="38" t="s">
        <v>16</v>
      </c>
      <c r="F85" s="261"/>
      <c r="G85" s="262"/>
      <c r="H85" s="263"/>
      <c r="I85" s="41"/>
      <c r="J85" s="42">
        <f>SUM(I83:I84)</f>
        <v>832.31</v>
      </c>
      <c r="L85" s="53"/>
      <c r="M85" s="53">
        <f>SUM(I50:I84)</f>
        <v>95668.72</v>
      </c>
    </row>
    <row r="86" spans="1:13" ht="17.25" thickBot="1">
      <c r="B86" s="54"/>
      <c r="C86" s="77"/>
      <c r="D86" s="40"/>
      <c r="E86" s="38"/>
      <c r="F86" s="136"/>
      <c r="G86" s="39"/>
      <c r="H86" s="40"/>
      <c r="I86" s="41"/>
      <c r="J86" s="103"/>
    </row>
    <row r="87" spans="1:13" ht="18" thickBot="1">
      <c r="B87" s="104"/>
      <c r="C87" s="105"/>
      <c r="D87" s="106"/>
      <c r="E87" s="107" t="s">
        <v>22</v>
      </c>
      <c r="F87" s="108"/>
      <c r="G87" s="109"/>
      <c r="H87" s="110"/>
      <c r="I87" s="111"/>
      <c r="J87" s="112">
        <f>SUM(I9:I84)</f>
        <v>252581.35</v>
      </c>
    </row>
    <row r="88" spans="1:13" ht="15">
      <c r="B88" s="31" t="s">
        <v>0</v>
      </c>
      <c r="C88" s="279" t="str">
        <f>Lista!C32</f>
        <v>Maravilha (SC), 11 de NOVEMBRO de 2016.</v>
      </c>
      <c r="D88" s="279"/>
      <c r="E88" s="279"/>
      <c r="F88" s="7"/>
      <c r="G88" s="56"/>
      <c r="H88" s="7"/>
      <c r="I88" s="56"/>
      <c r="J88" s="57"/>
    </row>
    <row r="89" spans="1:13" ht="16.5">
      <c r="B89" s="3" t="s">
        <v>23</v>
      </c>
      <c r="C89" s="31"/>
      <c r="D89" s="33"/>
      <c r="E89" s="58"/>
      <c r="F89" s="59"/>
      <c r="G89" s="59"/>
      <c r="H89" s="59"/>
      <c r="I89" s="59"/>
      <c r="J89" s="7"/>
    </row>
    <row r="90" spans="1:13" ht="16.5">
      <c r="B90" s="3" t="s">
        <v>24</v>
      </c>
      <c r="C90" s="31"/>
      <c r="D90" s="33"/>
      <c r="E90" s="58"/>
      <c r="F90" s="59"/>
      <c r="G90" s="59"/>
      <c r="H90" s="59"/>
      <c r="I90" s="59"/>
      <c r="J90" s="7"/>
    </row>
    <row r="91" spans="1:13" ht="16.5">
      <c r="B91" s="3" t="s">
        <v>128</v>
      </c>
      <c r="C91" s="3"/>
      <c r="D91" s="4"/>
      <c r="F91" s="60"/>
      <c r="G91" s="60"/>
      <c r="H91" s="60"/>
      <c r="I91" s="60"/>
      <c r="J91" s="7"/>
    </row>
    <row r="92" spans="1:13" ht="16.5">
      <c r="B92" s="3" t="s">
        <v>165</v>
      </c>
      <c r="C92" s="3"/>
      <c r="D92" s="8"/>
      <c r="F92" s="280" t="s">
        <v>25</v>
      </c>
      <c r="G92" s="280"/>
      <c r="H92" s="280"/>
      <c r="I92" s="280"/>
      <c r="J92" s="7"/>
    </row>
    <row r="93" spans="1:13" ht="16.5">
      <c r="B93" s="3"/>
      <c r="C93" s="3"/>
      <c r="D93" s="8"/>
      <c r="F93" s="281" t="s">
        <v>26</v>
      </c>
      <c r="G93" s="281"/>
      <c r="H93" s="281"/>
      <c r="I93" s="281"/>
      <c r="J93" s="7"/>
    </row>
    <row r="94" spans="1:13" s="1" customFormat="1" ht="15.75">
      <c r="A94"/>
      <c r="B94" s="61" t="s">
        <v>249</v>
      </c>
      <c r="C94" s="61"/>
      <c r="D94" s="62"/>
      <c r="E94" s="61"/>
      <c r="F94" s="282" t="s">
        <v>27</v>
      </c>
      <c r="G94" s="282"/>
      <c r="H94" s="282"/>
      <c r="I94" s="282"/>
      <c r="J94" s="8"/>
      <c r="M94"/>
    </row>
    <row r="95" spans="1:13" s="1" customFormat="1" ht="15.75">
      <c r="A95"/>
      <c r="B95" s="61" t="s">
        <v>250</v>
      </c>
      <c r="C95" s="61"/>
      <c r="D95" s="62"/>
      <c r="E95" s="61"/>
      <c r="F95" s="63"/>
      <c r="G95" s="64"/>
      <c r="H95" s="65"/>
      <c r="I95" s="7"/>
      <c r="J95" s="8"/>
      <c r="M95"/>
    </row>
    <row r="96" spans="1:13" s="1" customFormat="1" ht="17.25" thickBot="1">
      <c r="A96"/>
      <c r="B96" s="66" t="s">
        <v>251</v>
      </c>
      <c r="C96" s="49"/>
      <c r="D96" s="9"/>
      <c r="E96" s="49"/>
      <c r="F96" s="67"/>
      <c r="G96" s="68"/>
      <c r="H96" s="69"/>
      <c r="I96" s="9"/>
      <c r="J96" s="9"/>
      <c r="M96"/>
    </row>
    <row r="97" spans="1:13" s="1" customFormat="1" ht="16.5">
      <c r="A97"/>
      <c r="B97" s="70" t="s">
        <v>28</v>
      </c>
      <c r="C97" s="71"/>
      <c r="D97" s="72"/>
      <c r="E97" s="71"/>
      <c r="F97" s="73"/>
      <c r="G97" s="74"/>
      <c r="H97" s="75"/>
      <c r="I97" s="72"/>
      <c r="J97" s="116"/>
      <c r="M97"/>
    </row>
    <row r="98" spans="1:13" s="1" customFormat="1" ht="17.25" thickBot="1">
      <c r="A98"/>
      <c r="B98" s="76" t="s">
        <v>29</v>
      </c>
      <c r="C98" s="77"/>
      <c r="D98" s="41"/>
      <c r="E98" s="77"/>
      <c r="F98" s="78"/>
      <c r="G98" s="79"/>
      <c r="H98" s="80"/>
      <c r="I98" s="41"/>
      <c r="J98" s="55"/>
      <c r="M98"/>
    </row>
  </sheetData>
  <mergeCells count="5">
    <mergeCell ref="B1:J1"/>
    <mergeCell ref="C88:E88"/>
    <mergeCell ref="F92:I92"/>
    <mergeCell ref="F93:I93"/>
    <mergeCell ref="F94:I94"/>
  </mergeCells>
  <pageMargins left="0.78740157480314965" right="0.78740157480314965" top="2.1653543307086616" bottom="0.59055118110236227" header="0" footer="0"/>
  <pageSetup paperSize="9" scale="5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40"/>
  <sheetViews>
    <sheetView topLeftCell="A16" workbookViewId="0">
      <selection activeCell="E31" sqref="E31:F31"/>
    </sheetView>
  </sheetViews>
  <sheetFormatPr defaultRowHeight="12.75"/>
  <cols>
    <col min="2" max="2" width="33.140625" customWidth="1"/>
    <col min="3" max="4" width="14" customWidth="1"/>
    <col min="13" max="24" width="0" hidden="1" customWidth="1"/>
  </cols>
  <sheetData>
    <row r="1" spans="1:46" ht="18.75">
      <c r="A1" s="302" t="s">
        <v>90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164"/>
      <c r="V1" s="164"/>
      <c r="W1" s="164"/>
      <c r="X1" s="164"/>
      <c r="Y1" s="165"/>
      <c r="Z1" s="165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</row>
    <row r="2" spans="1:46" ht="16.5">
      <c r="A2" s="120" t="s">
        <v>50</v>
      </c>
      <c r="B2" s="3"/>
      <c r="C2" s="4"/>
      <c r="D2" s="6"/>
      <c r="F2" s="6"/>
      <c r="G2" s="83"/>
      <c r="H2" s="11"/>
      <c r="I2" s="7"/>
      <c r="J2" s="8"/>
      <c r="K2" s="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6.5">
      <c r="A3" s="3" t="s">
        <v>51</v>
      </c>
      <c r="B3" s="3"/>
      <c r="C3" s="4"/>
      <c r="D3" s="6"/>
      <c r="F3" s="6"/>
      <c r="G3" s="83"/>
      <c r="H3" s="11"/>
      <c r="I3" s="10"/>
      <c r="J3" s="9"/>
      <c r="K3" s="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6.5">
      <c r="A4" s="220" t="s">
        <v>140</v>
      </c>
      <c r="B4" s="220"/>
      <c r="C4" s="220"/>
      <c r="D4" s="220"/>
      <c r="F4" s="6"/>
      <c r="G4" s="83"/>
      <c r="H4" s="11"/>
      <c r="I4" s="10"/>
      <c r="J4" s="9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6.5">
      <c r="A5" s="3" t="s">
        <v>228</v>
      </c>
      <c r="B5" s="3"/>
      <c r="C5" s="4"/>
      <c r="D5" s="6"/>
      <c r="F5" s="6"/>
      <c r="G5" s="83"/>
      <c r="H5" s="11"/>
      <c r="I5" s="7"/>
      <c r="J5" s="9"/>
      <c r="K5" s="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5.75" thickBot="1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</row>
    <row r="7" spans="1:46" ht="15.75" thickBot="1">
      <c r="A7" s="303" t="s">
        <v>65</v>
      </c>
      <c r="B7" s="306" t="s">
        <v>91</v>
      </c>
      <c r="C7" s="303" t="s">
        <v>92</v>
      </c>
      <c r="D7" s="303" t="s">
        <v>93</v>
      </c>
      <c r="E7" s="314" t="s">
        <v>94</v>
      </c>
      <c r="F7" s="315"/>
      <c r="G7" s="315"/>
      <c r="H7" s="315"/>
      <c r="I7" s="315"/>
      <c r="J7" s="315"/>
      <c r="K7" s="315"/>
      <c r="L7" s="316"/>
      <c r="M7" s="167"/>
      <c r="N7" s="167"/>
      <c r="O7" s="167"/>
      <c r="P7" s="167"/>
      <c r="Q7" s="167"/>
      <c r="R7" s="167"/>
      <c r="S7" s="167"/>
      <c r="T7" s="168"/>
      <c r="U7" s="167"/>
      <c r="V7" s="167"/>
      <c r="W7" s="167"/>
      <c r="X7" s="168"/>
      <c r="Y7" s="169"/>
      <c r="Z7" s="170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</row>
    <row r="8" spans="1:46" ht="13.5" thickBot="1">
      <c r="A8" s="304"/>
      <c r="B8" s="307"/>
      <c r="C8" s="304"/>
      <c r="D8" s="304"/>
      <c r="E8" s="300" t="s">
        <v>95</v>
      </c>
      <c r="F8" s="301"/>
      <c r="G8" s="309" t="s">
        <v>96</v>
      </c>
      <c r="H8" s="310"/>
      <c r="I8" s="300" t="s">
        <v>97</v>
      </c>
      <c r="J8" s="301"/>
      <c r="K8" s="309" t="s">
        <v>98</v>
      </c>
      <c r="L8" s="301"/>
      <c r="M8" s="311" t="s">
        <v>99</v>
      </c>
      <c r="N8" s="312"/>
      <c r="O8" s="313" t="s">
        <v>100</v>
      </c>
      <c r="P8" s="312"/>
      <c r="Q8" s="300" t="s">
        <v>101</v>
      </c>
      <c r="R8" s="301"/>
      <c r="S8" s="300" t="s">
        <v>102</v>
      </c>
      <c r="T8" s="301"/>
      <c r="U8" s="300" t="s">
        <v>103</v>
      </c>
      <c r="V8" s="301"/>
      <c r="W8" s="300" t="s">
        <v>104</v>
      </c>
      <c r="X8" s="301"/>
      <c r="Y8" s="171"/>
      <c r="Z8" s="171"/>
      <c r="AA8" s="297" t="s">
        <v>105</v>
      </c>
      <c r="AB8" s="299"/>
      <c r="AC8" s="297" t="s">
        <v>106</v>
      </c>
      <c r="AD8" s="298"/>
      <c r="AE8" s="297" t="s">
        <v>107</v>
      </c>
      <c r="AF8" s="298"/>
      <c r="AG8" s="297" t="s">
        <v>108</v>
      </c>
      <c r="AH8" s="298"/>
      <c r="AI8" s="297" t="s">
        <v>109</v>
      </c>
      <c r="AJ8" s="298"/>
      <c r="AK8" s="297" t="s">
        <v>110</v>
      </c>
      <c r="AL8" s="298"/>
      <c r="AM8" s="297" t="s">
        <v>111</v>
      </c>
      <c r="AN8" s="298"/>
      <c r="AO8" s="297" t="s">
        <v>112</v>
      </c>
      <c r="AP8" s="298"/>
      <c r="AQ8" s="297" t="s">
        <v>113</v>
      </c>
      <c r="AR8" s="298"/>
      <c r="AS8" s="297" t="s">
        <v>114</v>
      </c>
      <c r="AT8" s="298"/>
    </row>
    <row r="9" spans="1:46" ht="13.5" thickBot="1">
      <c r="A9" s="305"/>
      <c r="B9" s="308"/>
      <c r="C9" s="305"/>
      <c r="D9" s="305"/>
      <c r="E9" s="172" t="s">
        <v>115</v>
      </c>
      <c r="F9" s="173" t="s">
        <v>116</v>
      </c>
      <c r="G9" s="172" t="s">
        <v>115</v>
      </c>
      <c r="H9" s="173" t="s">
        <v>116</v>
      </c>
      <c r="I9" s="172" t="s">
        <v>115</v>
      </c>
      <c r="J9" s="173" t="s">
        <v>116</v>
      </c>
      <c r="K9" s="172" t="s">
        <v>115</v>
      </c>
      <c r="L9" s="173" t="s">
        <v>116</v>
      </c>
      <c r="M9" s="172" t="s">
        <v>115</v>
      </c>
      <c r="N9" s="173" t="s">
        <v>116</v>
      </c>
      <c r="O9" s="172" t="s">
        <v>115</v>
      </c>
      <c r="P9" s="173" t="s">
        <v>116</v>
      </c>
      <c r="Q9" s="172" t="s">
        <v>115</v>
      </c>
      <c r="R9" s="173" t="s">
        <v>116</v>
      </c>
      <c r="S9" s="172" t="s">
        <v>115</v>
      </c>
      <c r="T9" s="173" t="s">
        <v>116</v>
      </c>
      <c r="U9" s="172" t="s">
        <v>115</v>
      </c>
      <c r="V9" s="173" t="s">
        <v>116</v>
      </c>
      <c r="W9" s="172" t="s">
        <v>115</v>
      </c>
      <c r="X9" s="173" t="s">
        <v>116</v>
      </c>
      <c r="Y9" s="174"/>
      <c r="Z9" s="174"/>
      <c r="AA9" s="175" t="s">
        <v>117</v>
      </c>
      <c r="AB9" s="176" t="s">
        <v>118</v>
      </c>
      <c r="AC9" s="177" t="s">
        <v>117</v>
      </c>
      <c r="AD9" s="178" t="s">
        <v>118</v>
      </c>
      <c r="AE9" s="177" t="s">
        <v>117</v>
      </c>
      <c r="AF9" s="178" t="s">
        <v>118</v>
      </c>
      <c r="AG9" s="177" t="s">
        <v>117</v>
      </c>
      <c r="AH9" s="178" t="s">
        <v>118</v>
      </c>
      <c r="AI9" s="177" t="s">
        <v>117</v>
      </c>
      <c r="AJ9" s="178" t="s">
        <v>118</v>
      </c>
      <c r="AK9" s="177" t="s">
        <v>117</v>
      </c>
      <c r="AL9" s="178" t="s">
        <v>118</v>
      </c>
      <c r="AM9" s="177" t="s">
        <v>117</v>
      </c>
      <c r="AN9" s="178" t="s">
        <v>118</v>
      </c>
      <c r="AO9" s="177" t="s">
        <v>117</v>
      </c>
      <c r="AP9" s="178" t="s">
        <v>118</v>
      </c>
      <c r="AQ9" s="177" t="s">
        <v>117</v>
      </c>
      <c r="AR9" s="178" t="s">
        <v>118</v>
      </c>
      <c r="AS9" s="177" t="s">
        <v>117</v>
      </c>
      <c r="AT9" s="178" t="s">
        <v>118</v>
      </c>
    </row>
    <row r="10" spans="1:46" ht="15">
      <c r="A10" s="179">
        <v>1</v>
      </c>
      <c r="B10" s="180" t="str">
        <f>Global!E9</f>
        <v>PLACAS - Convênio</v>
      </c>
      <c r="C10" s="181">
        <f>Global!J11</f>
        <v>1099.93</v>
      </c>
      <c r="D10" s="182">
        <f t="shared" ref="D10:D25" si="0">C10/$C$31</f>
        <v>4.4000000000000003E-3</v>
      </c>
      <c r="E10" s="183">
        <v>100</v>
      </c>
      <c r="F10" s="184">
        <f t="shared" ref="F10:F29" si="1">E10</f>
        <v>100</v>
      </c>
      <c r="G10" s="183">
        <v>0</v>
      </c>
      <c r="H10" s="184">
        <f>IF((F10=100),0,G10+F10)</f>
        <v>0</v>
      </c>
      <c r="I10" s="183"/>
      <c r="J10" s="184">
        <f>IF((H10=100),0,I10+H10)</f>
        <v>0</v>
      </c>
      <c r="K10" s="183"/>
      <c r="L10" s="184">
        <f>IF((J10=100),0,K10+J10)</f>
        <v>0</v>
      </c>
      <c r="M10" s="183"/>
      <c r="N10" s="184">
        <f>IF((L10=100),0,M10+L10)</f>
        <v>0</v>
      </c>
      <c r="O10" s="183"/>
      <c r="P10" s="184">
        <f>IF((N10=100),0,O10+N10)</f>
        <v>0</v>
      </c>
      <c r="Q10" s="183"/>
      <c r="R10" s="184">
        <f>IF((P10=100),0,Q10+P10)</f>
        <v>0</v>
      </c>
      <c r="S10" s="183"/>
      <c r="T10" s="184">
        <f>IF((R10=100),0,S10+R10)</f>
        <v>0</v>
      </c>
      <c r="U10" s="183"/>
      <c r="V10" s="184">
        <f>IF((T10=100),0,U10+T10)</f>
        <v>0</v>
      </c>
      <c r="W10" s="183"/>
      <c r="X10" s="184">
        <f>IF((V10=100),0,W10+V10)</f>
        <v>0</v>
      </c>
      <c r="Y10" s="185"/>
      <c r="Z10" s="185"/>
      <c r="AA10" s="186">
        <f t="shared" ref="AA10:AA29" si="2">(((E10/100)*C10)/$C$31)</f>
        <v>4.3547554085050198E-3</v>
      </c>
      <c r="AB10" s="187">
        <f t="shared" ref="AB10:AB29" si="3">(((F10/100)*C10)/$C$31)</f>
        <v>4.3547554085050198E-3</v>
      </c>
      <c r="AC10" s="186">
        <f t="shared" ref="AC10:AC29" si="4">(((G10/100)*C10)/$C$31)</f>
        <v>0</v>
      </c>
      <c r="AD10" s="187">
        <f t="shared" ref="AD10:AD29" si="5">(((H10/100)*C10)/$C$31)</f>
        <v>0</v>
      </c>
      <c r="AE10" s="186">
        <f t="shared" ref="AE10:AE29" si="6">(((I10/100)*C10)/$C$31)</f>
        <v>0</v>
      </c>
      <c r="AF10" s="187">
        <f t="shared" ref="AF10:AF29" si="7">(((J10/100)*C10)/$C$31)</f>
        <v>0</v>
      </c>
      <c r="AG10" s="186">
        <f t="shared" ref="AG10:AG29" si="8">(((K10/100)*C10)/$C$31)</f>
        <v>0</v>
      </c>
      <c r="AH10" s="187">
        <f t="shared" ref="AH10:AH29" si="9">(((L10/100)*C10)/$C$31)</f>
        <v>0</v>
      </c>
      <c r="AI10" s="186">
        <f t="shared" ref="AI10:AI29" si="10">(((M10/100)*C10)/$C$31)</f>
        <v>0</v>
      </c>
      <c r="AJ10" s="187">
        <f t="shared" ref="AJ10:AJ29" si="11">(((N10/100)*C10)/$C$31)</f>
        <v>0</v>
      </c>
      <c r="AK10" s="186">
        <f t="shared" ref="AK10:AK29" si="12">(((O10/100)*C10)/$C$31)</f>
        <v>0</v>
      </c>
      <c r="AL10" s="187">
        <f t="shared" ref="AL10:AL29" si="13">(((P10/100)*C10)/$C$31)</f>
        <v>0</v>
      </c>
      <c r="AM10" s="186">
        <f t="shared" ref="AM10:AM29" si="14">(((Q10/100)*C10)/$C$31)</f>
        <v>0</v>
      </c>
      <c r="AN10" s="187">
        <f t="shared" ref="AN10:AN29" si="15">(((R10/100)*C10)/$C$31)</f>
        <v>0</v>
      </c>
      <c r="AO10" s="186">
        <f t="shared" ref="AO10:AO29" si="16">(((S10/100)*C10)/$C$31)</f>
        <v>0</v>
      </c>
      <c r="AP10" s="187">
        <f t="shared" ref="AP10:AP29" si="17">(((T10/100)*C10)/$C$31)</f>
        <v>0</v>
      </c>
      <c r="AQ10" s="186">
        <f t="shared" ref="AQ10:AQ29" si="18">(((U10/100)*C10)/$C$31)</f>
        <v>0</v>
      </c>
      <c r="AR10" s="187">
        <f t="shared" ref="AR10:AR29" si="19">(((V10/100)*C10)/$C$31)</f>
        <v>0</v>
      </c>
      <c r="AS10" s="186">
        <f t="shared" ref="AS10:AS29" si="20">(((W10/100)*C10)/$C$31)</f>
        <v>0</v>
      </c>
      <c r="AT10" s="187">
        <f t="shared" ref="AT10:AT29" si="21">(((X10/100)*C10)/$C$31)</f>
        <v>0</v>
      </c>
    </row>
    <row r="11" spans="1:46" ht="15">
      <c r="A11" s="188">
        <v>2</v>
      </c>
      <c r="B11" s="189" t="str">
        <f>Global!E13</f>
        <v>LIMPEZA</v>
      </c>
      <c r="C11" s="181">
        <f>Global!J16</f>
        <v>7133.73</v>
      </c>
      <c r="D11" s="190">
        <f t="shared" si="0"/>
        <v>2.8199999999999999E-2</v>
      </c>
      <c r="E11" s="191">
        <v>25</v>
      </c>
      <c r="F11" s="192">
        <f t="shared" si="1"/>
        <v>25</v>
      </c>
      <c r="G11" s="191">
        <v>25</v>
      </c>
      <c r="H11" s="192">
        <f t="shared" ref="H11:H29" si="22">IF((F11=100),0,G11+F11)</f>
        <v>50</v>
      </c>
      <c r="I11" s="191">
        <v>25</v>
      </c>
      <c r="J11" s="192">
        <f t="shared" ref="J11:J29" si="23">IF((H11=100),0,I11+H11)</f>
        <v>75</v>
      </c>
      <c r="K11" s="191">
        <v>25</v>
      </c>
      <c r="L11" s="192">
        <f t="shared" ref="L11:L29" si="24">IF((J11=100),0,K11+J11)</f>
        <v>100</v>
      </c>
      <c r="M11" s="191"/>
      <c r="N11" s="192">
        <f t="shared" ref="N11:N29" si="25">IF((L11=100),0,M11+L11)</f>
        <v>0</v>
      </c>
      <c r="O11" s="191"/>
      <c r="P11" s="192">
        <f t="shared" ref="P11:P29" si="26">IF((N11=100),0,O11+N11)</f>
        <v>0</v>
      </c>
      <c r="Q11" s="191"/>
      <c r="R11" s="192">
        <f t="shared" ref="R11:R29" si="27">IF((P11=100),0,Q11+P11)</f>
        <v>0</v>
      </c>
      <c r="S11" s="191"/>
      <c r="T11" s="192">
        <f t="shared" ref="T11:T29" si="28">IF((R11=100),0,S11+R11)</f>
        <v>0</v>
      </c>
      <c r="U11" s="191"/>
      <c r="V11" s="192">
        <f t="shared" ref="V11:V29" si="29">IF((T11=100),0,U11+T11)</f>
        <v>0</v>
      </c>
      <c r="W11" s="191"/>
      <c r="X11" s="192">
        <f t="shared" ref="X11:X29" si="30">IF((V11=100),0,W11+V11)</f>
        <v>0</v>
      </c>
      <c r="Y11" s="185"/>
      <c r="Z11" s="185"/>
      <c r="AA11" s="193">
        <f t="shared" si="2"/>
        <v>7.0608241661547803E-3</v>
      </c>
      <c r="AB11" s="194">
        <f t="shared" si="3"/>
        <v>7.0608241661547803E-3</v>
      </c>
      <c r="AC11" s="193">
        <f t="shared" si="4"/>
        <v>7.0608241661547803E-3</v>
      </c>
      <c r="AD11" s="194">
        <f t="shared" si="5"/>
        <v>1.4121648332309601E-2</v>
      </c>
      <c r="AE11" s="193">
        <f t="shared" si="6"/>
        <v>7.0608241661547803E-3</v>
      </c>
      <c r="AF11" s="194">
        <f t="shared" si="7"/>
        <v>2.1182472498464399E-2</v>
      </c>
      <c r="AG11" s="193">
        <f t="shared" si="8"/>
        <v>7.0608241661547803E-3</v>
      </c>
      <c r="AH11" s="194">
        <f t="shared" si="9"/>
        <v>2.82432966646191E-2</v>
      </c>
      <c r="AI11" s="193">
        <f t="shared" si="10"/>
        <v>0</v>
      </c>
      <c r="AJ11" s="194">
        <f t="shared" si="11"/>
        <v>0</v>
      </c>
      <c r="AK11" s="193">
        <f t="shared" si="12"/>
        <v>0</v>
      </c>
      <c r="AL11" s="194">
        <f t="shared" si="13"/>
        <v>0</v>
      </c>
      <c r="AM11" s="193">
        <f t="shared" si="14"/>
        <v>0</v>
      </c>
      <c r="AN11" s="194">
        <f t="shared" si="15"/>
        <v>0</v>
      </c>
      <c r="AO11" s="193">
        <f t="shared" si="16"/>
        <v>0</v>
      </c>
      <c r="AP11" s="194">
        <f t="shared" si="17"/>
        <v>0</v>
      </c>
      <c r="AQ11" s="193">
        <f t="shared" si="18"/>
        <v>0</v>
      </c>
      <c r="AR11" s="194">
        <f t="shared" si="19"/>
        <v>0</v>
      </c>
      <c r="AS11" s="193">
        <f t="shared" si="20"/>
        <v>0</v>
      </c>
      <c r="AT11" s="194">
        <f t="shared" si="21"/>
        <v>0</v>
      </c>
    </row>
    <row r="12" spans="1:46" ht="15">
      <c r="A12" s="188">
        <v>3</v>
      </c>
      <c r="B12" s="189" t="str">
        <f>Global!E17</f>
        <v>PAVIMENTAÇÃO - REPERFILAGEM 3 cm</v>
      </c>
      <c r="C12" s="181">
        <f>Global!J21</f>
        <v>62022.28</v>
      </c>
      <c r="D12" s="190">
        <f t="shared" si="0"/>
        <v>0.24560000000000001</v>
      </c>
      <c r="E12" s="196">
        <v>25</v>
      </c>
      <c r="F12" s="192">
        <f t="shared" si="1"/>
        <v>25</v>
      </c>
      <c r="G12" s="195">
        <v>25</v>
      </c>
      <c r="H12" s="192">
        <f t="shared" si="22"/>
        <v>50</v>
      </c>
      <c r="I12" s="191">
        <v>25</v>
      </c>
      <c r="J12" s="192">
        <f t="shared" si="23"/>
        <v>75</v>
      </c>
      <c r="K12" s="191">
        <v>25</v>
      </c>
      <c r="L12" s="192">
        <f t="shared" si="24"/>
        <v>100</v>
      </c>
      <c r="M12" s="191"/>
      <c r="N12" s="192">
        <f t="shared" si="25"/>
        <v>0</v>
      </c>
      <c r="O12" s="191"/>
      <c r="P12" s="192">
        <f t="shared" si="26"/>
        <v>0</v>
      </c>
      <c r="Q12" s="191"/>
      <c r="R12" s="192">
        <f t="shared" si="27"/>
        <v>0</v>
      </c>
      <c r="S12" s="191"/>
      <c r="T12" s="192">
        <f t="shared" si="28"/>
        <v>0</v>
      </c>
      <c r="U12" s="191"/>
      <c r="V12" s="192">
        <f t="shared" si="29"/>
        <v>0</v>
      </c>
      <c r="W12" s="191"/>
      <c r="X12" s="192">
        <f t="shared" si="30"/>
        <v>0</v>
      </c>
      <c r="Y12" s="185"/>
      <c r="Z12" s="185"/>
      <c r="AA12" s="193">
        <f t="shared" si="2"/>
        <v>6.1388420008048901E-2</v>
      </c>
      <c r="AB12" s="194">
        <f t="shared" si="3"/>
        <v>6.1388420008048901E-2</v>
      </c>
      <c r="AC12" s="193">
        <f t="shared" si="4"/>
        <v>6.1388420008048901E-2</v>
      </c>
      <c r="AD12" s="194">
        <f t="shared" si="5"/>
        <v>0.122776840016098</v>
      </c>
      <c r="AE12" s="193">
        <f t="shared" si="6"/>
        <v>6.1388420008048901E-2</v>
      </c>
      <c r="AF12" s="194">
        <f t="shared" si="7"/>
        <v>0.18416526002414699</v>
      </c>
      <c r="AG12" s="193">
        <f t="shared" si="8"/>
        <v>6.1388420008048901E-2</v>
      </c>
      <c r="AH12" s="194">
        <f t="shared" si="9"/>
        <v>0.24555368003219599</v>
      </c>
      <c r="AI12" s="193">
        <f t="shared" si="10"/>
        <v>0</v>
      </c>
      <c r="AJ12" s="194">
        <f t="shared" si="11"/>
        <v>0</v>
      </c>
      <c r="AK12" s="193">
        <f t="shared" si="12"/>
        <v>0</v>
      </c>
      <c r="AL12" s="194">
        <f t="shared" si="13"/>
        <v>0</v>
      </c>
      <c r="AM12" s="193">
        <f t="shared" si="14"/>
        <v>0</v>
      </c>
      <c r="AN12" s="194">
        <f t="shared" si="15"/>
        <v>0</v>
      </c>
      <c r="AO12" s="193">
        <f t="shared" si="16"/>
        <v>0</v>
      </c>
      <c r="AP12" s="194">
        <f t="shared" si="17"/>
        <v>0</v>
      </c>
      <c r="AQ12" s="193">
        <f t="shared" si="18"/>
        <v>0</v>
      </c>
      <c r="AR12" s="194">
        <f t="shared" si="19"/>
        <v>0</v>
      </c>
      <c r="AS12" s="193">
        <f t="shared" si="20"/>
        <v>0</v>
      </c>
      <c r="AT12" s="194">
        <f t="shared" si="21"/>
        <v>0</v>
      </c>
    </row>
    <row r="13" spans="1:46" ht="15">
      <c r="A13" s="188">
        <v>4</v>
      </c>
      <c r="B13" s="189" t="str">
        <f>Global!E22</f>
        <v>PAVIMENTAÇÃO - CAPA 4 cm</v>
      </c>
      <c r="C13" s="181">
        <f>Global!J26</f>
        <v>78641.84</v>
      </c>
      <c r="D13" s="190">
        <f t="shared" si="0"/>
        <v>0.31140000000000001</v>
      </c>
      <c r="E13" s="196">
        <v>25</v>
      </c>
      <c r="F13" s="192">
        <f t="shared" si="1"/>
        <v>25</v>
      </c>
      <c r="G13" s="195">
        <v>25</v>
      </c>
      <c r="H13" s="192">
        <f t="shared" si="22"/>
        <v>50</v>
      </c>
      <c r="I13" s="191">
        <v>25</v>
      </c>
      <c r="J13" s="192">
        <f t="shared" si="23"/>
        <v>75</v>
      </c>
      <c r="K13" s="191">
        <v>25</v>
      </c>
      <c r="L13" s="192">
        <f t="shared" si="24"/>
        <v>100</v>
      </c>
      <c r="M13" s="191"/>
      <c r="N13" s="192">
        <f t="shared" si="25"/>
        <v>0</v>
      </c>
      <c r="O13" s="191"/>
      <c r="P13" s="192">
        <f t="shared" si="26"/>
        <v>0</v>
      </c>
      <c r="Q13" s="191"/>
      <c r="R13" s="192">
        <f t="shared" si="27"/>
        <v>0</v>
      </c>
      <c r="S13" s="191"/>
      <c r="T13" s="192">
        <f t="shared" si="28"/>
        <v>0</v>
      </c>
      <c r="U13" s="191"/>
      <c r="V13" s="192">
        <f t="shared" si="29"/>
        <v>0</v>
      </c>
      <c r="W13" s="191"/>
      <c r="X13" s="192">
        <f t="shared" si="30"/>
        <v>0</v>
      </c>
      <c r="Y13" s="185"/>
      <c r="Z13" s="185"/>
      <c r="AA13" s="193">
        <f t="shared" si="2"/>
        <v>7.7838130170735098E-2</v>
      </c>
      <c r="AB13" s="194">
        <f t="shared" si="3"/>
        <v>7.7838130170735098E-2</v>
      </c>
      <c r="AC13" s="193">
        <f t="shared" si="4"/>
        <v>7.7838130170735098E-2</v>
      </c>
      <c r="AD13" s="194">
        <f t="shared" si="5"/>
        <v>0.15567626034147</v>
      </c>
      <c r="AE13" s="193">
        <f t="shared" si="6"/>
        <v>7.7838130170735098E-2</v>
      </c>
      <c r="AF13" s="194">
        <f t="shared" si="7"/>
        <v>0.23351439051220499</v>
      </c>
      <c r="AG13" s="193">
        <f t="shared" si="8"/>
        <v>7.7838130170735098E-2</v>
      </c>
      <c r="AH13" s="194">
        <f t="shared" si="9"/>
        <v>0.31135252068294</v>
      </c>
      <c r="AI13" s="193">
        <f t="shared" si="10"/>
        <v>0</v>
      </c>
      <c r="AJ13" s="194">
        <f t="shared" si="11"/>
        <v>0</v>
      </c>
      <c r="AK13" s="193">
        <f t="shared" si="12"/>
        <v>0</v>
      </c>
      <c r="AL13" s="194">
        <f t="shared" si="13"/>
        <v>0</v>
      </c>
      <c r="AM13" s="193">
        <f t="shared" si="14"/>
        <v>0</v>
      </c>
      <c r="AN13" s="194">
        <f t="shared" si="15"/>
        <v>0</v>
      </c>
      <c r="AO13" s="193">
        <f t="shared" si="16"/>
        <v>0</v>
      </c>
      <c r="AP13" s="194">
        <f t="shared" si="17"/>
        <v>0</v>
      </c>
      <c r="AQ13" s="193">
        <f t="shared" si="18"/>
        <v>0</v>
      </c>
      <c r="AR13" s="194">
        <f t="shared" si="19"/>
        <v>0</v>
      </c>
      <c r="AS13" s="193">
        <f t="shared" si="20"/>
        <v>0</v>
      </c>
      <c r="AT13" s="194">
        <f t="shared" si="21"/>
        <v>0</v>
      </c>
    </row>
    <row r="14" spans="1:46" ht="15">
      <c r="A14" s="188">
        <v>5</v>
      </c>
      <c r="B14" s="189" t="str">
        <f>Global!E27</f>
        <v>PINTURA DE SINALIZAÇÃO</v>
      </c>
      <c r="C14" s="181">
        <f>Global!J34</f>
        <v>2997.11</v>
      </c>
      <c r="D14" s="190">
        <f t="shared" si="0"/>
        <v>1.1900000000000001E-2</v>
      </c>
      <c r="E14" s="196"/>
      <c r="F14" s="192">
        <f t="shared" si="1"/>
        <v>0</v>
      </c>
      <c r="G14" s="195"/>
      <c r="H14" s="192">
        <f t="shared" si="22"/>
        <v>0</v>
      </c>
      <c r="I14" s="191"/>
      <c r="J14" s="192">
        <f t="shared" si="23"/>
        <v>0</v>
      </c>
      <c r="K14" s="191">
        <v>100</v>
      </c>
      <c r="L14" s="192">
        <f t="shared" si="24"/>
        <v>100</v>
      </c>
      <c r="M14" s="191"/>
      <c r="N14" s="192">
        <f t="shared" si="25"/>
        <v>0</v>
      </c>
      <c r="O14" s="191"/>
      <c r="P14" s="192">
        <f t="shared" si="26"/>
        <v>0</v>
      </c>
      <c r="Q14" s="191"/>
      <c r="R14" s="192">
        <f t="shared" si="27"/>
        <v>0</v>
      </c>
      <c r="S14" s="191"/>
      <c r="T14" s="192">
        <f t="shared" si="28"/>
        <v>0</v>
      </c>
      <c r="U14" s="191"/>
      <c r="V14" s="192">
        <f t="shared" si="29"/>
        <v>0</v>
      </c>
      <c r="W14" s="191"/>
      <c r="X14" s="192">
        <f t="shared" si="30"/>
        <v>0</v>
      </c>
      <c r="Y14" s="185"/>
      <c r="Z14" s="185"/>
      <c r="AA14" s="193">
        <f t="shared" si="2"/>
        <v>0</v>
      </c>
      <c r="AB14" s="194">
        <f t="shared" si="3"/>
        <v>0</v>
      </c>
      <c r="AC14" s="193">
        <f t="shared" si="4"/>
        <v>0</v>
      </c>
      <c r="AD14" s="194">
        <f t="shared" si="5"/>
        <v>0</v>
      </c>
      <c r="AE14" s="193">
        <f t="shared" si="6"/>
        <v>0</v>
      </c>
      <c r="AF14" s="194">
        <f t="shared" si="7"/>
        <v>0</v>
      </c>
      <c r="AG14" s="193">
        <f t="shared" si="8"/>
        <v>1.1865919633417101E-2</v>
      </c>
      <c r="AH14" s="194">
        <f t="shared" si="9"/>
        <v>1.1865919633417101E-2</v>
      </c>
      <c r="AI14" s="193">
        <f t="shared" si="10"/>
        <v>0</v>
      </c>
      <c r="AJ14" s="194">
        <f t="shared" si="11"/>
        <v>0</v>
      </c>
      <c r="AK14" s="193">
        <f t="shared" si="12"/>
        <v>0</v>
      </c>
      <c r="AL14" s="194">
        <f t="shared" si="13"/>
        <v>0</v>
      </c>
      <c r="AM14" s="193">
        <f t="shared" si="14"/>
        <v>0</v>
      </c>
      <c r="AN14" s="194">
        <f t="shared" si="15"/>
        <v>0</v>
      </c>
      <c r="AO14" s="193">
        <f t="shared" si="16"/>
        <v>0</v>
      </c>
      <c r="AP14" s="194">
        <f t="shared" si="17"/>
        <v>0</v>
      </c>
      <c r="AQ14" s="193">
        <f t="shared" si="18"/>
        <v>0</v>
      </c>
      <c r="AR14" s="194">
        <f t="shared" si="19"/>
        <v>0</v>
      </c>
      <c r="AS14" s="193">
        <f t="shared" si="20"/>
        <v>0</v>
      </c>
      <c r="AT14" s="194">
        <f t="shared" si="21"/>
        <v>0</v>
      </c>
    </row>
    <row r="15" spans="1:46" ht="15">
      <c r="A15" s="188">
        <v>6</v>
      </c>
      <c r="B15" s="189" t="str">
        <f>Global!E35</f>
        <v>PLACAS DE SINALIZAÇÃO</v>
      </c>
      <c r="C15" s="181">
        <f>Global!J39</f>
        <v>1949.73</v>
      </c>
      <c r="D15" s="190">
        <f t="shared" si="0"/>
        <v>7.7000000000000002E-3</v>
      </c>
      <c r="E15" s="196"/>
      <c r="F15" s="192">
        <f t="shared" si="1"/>
        <v>0</v>
      </c>
      <c r="G15" s="195"/>
      <c r="H15" s="192">
        <f t="shared" si="22"/>
        <v>0</v>
      </c>
      <c r="I15" s="191"/>
      <c r="J15" s="192">
        <f t="shared" si="23"/>
        <v>0</v>
      </c>
      <c r="K15" s="191">
        <v>100</v>
      </c>
      <c r="L15" s="192">
        <f t="shared" si="24"/>
        <v>100</v>
      </c>
      <c r="M15" s="191"/>
      <c r="N15" s="192">
        <f t="shared" si="25"/>
        <v>0</v>
      </c>
      <c r="O15" s="191"/>
      <c r="P15" s="192">
        <f t="shared" si="26"/>
        <v>0</v>
      </c>
      <c r="Q15" s="191"/>
      <c r="R15" s="192">
        <f t="shared" si="27"/>
        <v>0</v>
      </c>
      <c r="S15" s="191"/>
      <c r="T15" s="192">
        <f t="shared" si="28"/>
        <v>0</v>
      </c>
      <c r="U15" s="191"/>
      <c r="V15" s="192">
        <f t="shared" si="29"/>
        <v>0</v>
      </c>
      <c r="W15" s="191"/>
      <c r="X15" s="192">
        <f t="shared" si="30"/>
        <v>0</v>
      </c>
      <c r="Y15" s="185"/>
      <c r="Z15" s="185"/>
      <c r="AA15" s="193">
        <f t="shared" si="2"/>
        <v>0</v>
      </c>
      <c r="AB15" s="194">
        <f t="shared" si="3"/>
        <v>0</v>
      </c>
      <c r="AC15" s="193">
        <f t="shared" si="4"/>
        <v>0</v>
      </c>
      <c r="AD15" s="194">
        <f t="shared" si="5"/>
        <v>0</v>
      </c>
      <c r="AE15" s="193">
        <f t="shared" si="6"/>
        <v>0</v>
      </c>
      <c r="AF15" s="194">
        <f t="shared" si="7"/>
        <v>0</v>
      </c>
      <c r="AG15" s="193">
        <f t="shared" si="8"/>
        <v>7.7192160070409001E-3</v>
      </c>
      <c r="AH15" s="194">
        <f t="shared" si="9"/>
        <v>7.7192160070409001E-3</v>
      </c>
      <c r="AI15" s="193">
        <f t="shared" si="10"/>
        <v>0</v>
      </c>
      <c r="AJ15" s="194">
        <f t="shared" si="11"/>
        <v>0</v>
      </c>
      <c r="AK15" s="193">
        <f t="shared" si="12"/>
        <v>0</v>
      </c>
      <c r="AL15" s="194">
        <f t="shared" si="13"/>
        <v>0</v>
      </c>
      <c r="AM15" s="193">
        <f t="shared" si="14"/>
        <v>0</v>
      </c>
      <c r="AN15" s="194">
        <f t="shared" si="15"/>
        <v>0</v>
      </c>
      <c r="AO15" s="193">
        <f t="shared" si="16"/>
        <v>0</v>
      </c>
      <c r="AP15" s="194">
        <f t="shared" si="17"/>
        <v>0</v>
      </c>
      <c r="AQ15" s="193">
        <f t="shared" si="18"/>
        <v>0</v>
      </c>
      <c r="AR15" s="194">
        <f t="shared" si="19"/>
        <v>0</v>
      </c>
      <c r="AS15" s="193">
        <f t="shared" si="20"/>
        <v>0</v>
      </c>
      <c r="AT15" s="194">
        <f t="shared" si="21"/>
        <v>0</v>
      </c>
    </row>
    <row r="16" spans="1:46" ht="15">
      <c r="A16" s="188">
        <v>7</v>
      </c>
      <c r="B16" s="189" t="str">
        <f>Global!E40</f>
        <v xml:space="preserve">DRENAGEM PLUVIAL </v>
      </c>
      <c r="C16" s="181">
        <f>Global!J47</f>
        <v>3068.01</v>
      </c>
      <c r="D16" s="190">
        <f t="shared" si="0"/>
        <v>1.21E-2</v>
      </c>
      <c r="E16" s="196">
        <v>100</v>
      </c>
      <c r="F16" s="192">
        <f t="shared" si="1"/>
        <v>100</v>
      </c>
      <c r="G16" s="195"/>
      <c r="H16" s="192">
        <f t="shared" si="22"/>
        <v>0</v>
      </c>
      <c r="I16" s="191"/>
      <c r="J16" s="192">
        <f t="shared" si="23"/>
        <v>0</v>
      </c>
      <c r="K16" s="191"/>
      <c r="L16" s="192">
        <f t="shared" si="24"/>
        <v>0</v>
      </c>
      <c r="M16" s="191"/>
      <c r="N16" s="192">
        <f t="shared" si="25"/>
        <v>0</v>
      </c>
      <c r="O16" s="191"/>
      <c r="P16" s="192">
        <f t="shared" si="26"/>
        <v>0</v>
      </c>
      <c r="Q16" s="191"/>
      <c r="R16" s="192">
        <f t="shared" si="27"/>
        <v>0</v>
      </c>
      <c r="S16" s="191"/>
      <c r="T16" s="192">
        <f t="shared" si="28"/>
        <v>0</v>
      </c>
      <c r="U16" s="191"/>
      <c r="V16" s="192">
        <f t="shared" si="29"/>
        <v>0</v>
      </c>
      <c r="W16" s="191"/>
      <c r="X16" s="192">
        <f t="shared" si="30"/>
        <v>0</v>
      </c>
      <c r="Y16" s="185"/>
      <c r="Z16" s="185"/>
      <c r="AA16" s="193">
        <f t="shared" si="2"/>
        <v>1.21466212766699E-2</v>
      </c>
      <c r="AB16" s="194">
        <f t="shared" si="3"/>
        <v>1.21466212766699E-2</v>
      </c>
      <c r="AC16" s="193">
        <f t="shared" si="4"/>
        <v>0</v>
      </c>
      <c r="AD16" s="194">
        <f t="shared" si="5"/>
        <v>0</v>
      </c>
      <c r="AE16" s="193">
        <f t="shared" si="6"/>
        <v>0</v>
      </c>
      <c r="AF16" s="194">
        <f t="shared" si="7"/>
        <v>0</v>
      </c>
      <c r="AG16" s="193">
        <f t="shared" si="8"/>
        <v>0</v>
      </c>
      <c r="AH16" s="194">
        <f t="shared" si="9"/>
        <v>0</v>
      </c>
      <c r="AI16" s="193">
        <f t="shared" si="10"/>
        <v>0</v>
      </c>
      <c r="AJ16" s="194">
        <f t="shared" si="11"/>
        <v>0</v>
      </c>
      <c r="AK16" s="193">
        <f t="shared" si="12"/>
        <v>0</v>
      </c>
      <c r="AL16" s="194">
        <f t="shared" si="13"/>
        <v>0</v>
      </c>
      <c r="AM16" s="193">
        <f t="shared" si="14"/>
        <v>0</v>
      </c>
      <c r="AN16" s="194">
        <f t="shared" si="15"/>
        <v>0</v>
      </c>
      <c r="AO16" s="193">
        <f t="shared" si="16"/>
        <v>0</v>
      </c>
      <c r="AP16" s="194">
        <f t="shared" si="17"/>
        <v>0</v>
      </c>
      <c r="AQ16" s="193">
        <f t="shared" si="18"/>
        <v>0</v>
      </c>
      <c r="AR16" s="194">
        <f t="shared" si="19"/>
        <v>0</v>
      </c>
      <c r="AS16" s="193">
        <f t="shared" si="20"/>
        <v>0</v>
      </c>
      <c r="AT16" s="194">
        <f t="shared" si="21"/>
        <v>0</v>
      </c>
    </row>
    <row r="17" spans="1:46" ht="15">
      <c r="A17" s="188">
        <v>8</v>
      </c>
      <c r="B17" s="189" t="str">
        <f>Global!E49</f>
        <v>RETIRADAS</v>
      </c>
      <c r="C17" s="181">
        <f>Global!J53</f>
        <v>1440.14</v>
      </c>
      <c r="D17" s="190">
        <f t="shared" si="0"/>
        <v>5.7000000000000002E-3</v>
      </c>
      <c r="E17" s="196">
        <v>100</v>
      </c>
      <c r="F17" s="192">
        <f t="shared" si="1"/>
        <v>100</v>
      </c>
      <c r="G17" s="195"/>
      <c r="H17" s="192">
        <f t="shared" si="22"/>
        <v>0</v>
      </c>
      <c r="I17" s="191"/>
      <c r="J17" s="192">
        <f t="shared" si="23"/>
        <v>0</v>
      </c>
      <c r="K17" s="191"/>
      <c r="L17" s="192">
        <f t="shared" si="24"/>
        <v>0</v>
      </c>
      <c r="M17" s="191"/>
      <c r="N17" s="192">
        <f t="shared" si="25"/>
        <v>0</v>
      </c>
      <c r="O17" s="191"/>
      <c r="P17" s="192">
        <f t="shared" si="26"/>
        <v>0</v>
      </c>
      <c r="Q17" s="191"/>
      <c r="R17" s="192">
        <f t="shared" si="27"/>
        <v>0</v>
      </c>
      <c r="S17" s="191"/>
      <c r="T17" s="192">
        <f t="shared" si="28"/>
        <v>0</v>
      </c>
      <c r="U17" s="191"/>
      <c r="V17" s="192">
        <f t="shared" si="29"/>
        <v>0</v>
      </c>
      <c r="W17" s="191"/>
      <c r="X17" s="192">
        <f t="shared" si="30"/>
        <v>0</v>
      </c>
      <c r="Y17" s="185"/>
      <c r="Z17" s="185"/>
      <c r="AA17" s="193">
        <f t="shared" si="2"/>
        <v>5.7016877928635704E-3</v>
      </c>
      <c r="AB17" s="194">
        <f t="shared" si="3"/>
        <v>5.7016877928635704E-3</v>
      </c>
      <c r="AC17" s="193">
        <f t="shared" si="4"/>
        <v>0</v>
      </c>
      <c r="AD17" s="194">
        <f t="shared" si="5"/>
        <v>0</v>
      </c>
      <c r="AE17" s="193">
        <f t="shared" si="6"/>
        <v>0</v>
      </c>
      <c r="AF17" s="194">
        <f t="shared" si="7"/>
        <v>0</v>
      </c>
      <c r="AG17" s="193">
        <f t="shared" si="8"/>
        <v>0</v>
      </c>
      <c r="AH17" s="194">
        <f t="shared" si="9"/>
        <v>0</v>
      </c>
      <c r="AI17" s="193">
        <f t="shared" si="10"/>
        <v>0</v>
      </c>
      <c r="AJ17" s="194">
        <f t="shared" si="11"/>
        <v>0</v>
      </c>
      <c r="AK17" s="193">
        <f t="shared" si="12"/>
        <v>0</v>
      </c>
      <c r="AL17" s="194">
        <f t="shared" si="13"/>
        <v>0</v>
      </c>
      <c r="AM17" s="193">
        <f t="shared" si="14"/>
        <v>0</v>
      </c>
      <c r="AN17" s="194">
        <f t="shared" si="15"/>
        <v>0</v>
      </c>
      <c r="AO17" s="193">
        <f t="shared" si="16"/>
        <v>0</v>
      </c>
      <c r="AP17" s="194">
        <f t="shared" si="17"/>
        <v>0</v>
      </c>
      <c r="AQ17" s="193">
        <f t="shared" si="18"/>
        <v>0</v>
      </c>
      <c r="AR17" s="194">
        <f t="shared" si="19"/>
        <v>0</v>
      </c>
      <c r="AS17" s="193">
        <f t="shared" si="20"/>
        <v>0</v>
      </c>
      <c r="AT17" s="194">
        <f t="shared" si="21"/>
        <v>0</v>
      </c>
    </row>
    <row r="18" spans="1:46" ht="15">
      <c r="A18" s="188">
        <v>9</v>
      </c>
      <c r="B18" s="189" t="str">
        <f>Global!E54</f>
        <v>TERRAPLENAGEM</v>
      </c>
      <c r="C18" s="181">
        <f>Global!J56</f>
        <v>1480.28</v>
      </c>
      <c r="D18" s="190">
        <f t="shared" si="0"/>
        <v>5.8999999999999999E-3</v>
      </c>
      <c r="E18" s="196"/>
      <c r="F18" s="192">
        <f t="shared" si="1"/>
        <v>0</v>
      </c>
      <c r="G18" s="195">
        <v>50</v>
      </c>
      <c r="H18" s="192">
        <f t="shared" si="22"/>
        <v>50</v>
      </c>
      <c r="I18" s="191">
        <v>50</v>
      </c>
      <c r="J18" s="192">
        <f t="shared" si="23"/>
        <v>100</v>
      </c>
      <c r="K18" s="191"/>
      <c r="L18" s="192">
        <f t="shared" si="24"/>
        <v>0</v>
      </c>
      <c r="M18" s="191"/>
      <c r="N18" s="192">
        <f t="shared" si="25"/>
        <v>0</v>
      </c>
      <c r="O18" s="191"/>
      <c r="P18" s="192">
        <f t="shared" si="26"/>
        <v>0</v>
      </c>
      <c r="Q18" s="191"/>
      <c r="R18" s="192">
        <f t="shared" si="27"/>
        <v>0</v>
      </c>
      <c r="S18" s="191"/>
      <c r="T18" s="192">
        <f t="shared" si="28"/>
        <v>0</v>
      </c>
      <c r="U18" s="191"/>
      <c r="V18" s="192">
        <f t="shared" si="29"/>
        <v>0</v>
      </c>
      <c r="W18" s="191"/>
      <c r="X18" s="192">
        <f t="shared" si="30"/>
        <v>0</v>
      </c>
      <c r="Y18" s="185"/>
      <c r="Z18" s="185"/>
      <c r="AA18" s="193">
        <f t="shared" si="2"/>
        <v>0</v>
      </c>
      <c r="AB18" s="194">
        <f t="shared" si="3"/>
        <v>0</v>
      </c>
      <c r="AC18" s="193">
        <f t="shared" si="4"/>
        <v>2.9303034448109502E-3</v>
      </c>
      <c r="AD18" s="194">
        <f t="shared" si="5"/>
        <v>2.9303034448109502E-3</v>
      </c>
      <c r="AE18" s="193">
        <f t="shared" si="6"/>
        <v>2.9303034448109502E-3</v>
      </c>
      <c r="AF18" s="194">
        <f t="shared" si="7"/>
        <v>5.8606068896219004E-3</v>
      </c>
      <c r="AG18" s="193">
        <f t="shared" si="8"/>
        <v>0</v>
      </c>
      <c r="AH18" s="194">
        <f t="shared" si="9"/>
        <v>0</v>
      </c>
      <c r="AI18" s="193">
        <f t="shared" si="10"/>
        <v>0</v>
      </c>
      <c r="AJ18" s="194">
        <f t="shared" si="11"/>
        <v>0</v>
      </c>
      <c r="AK18" s="193">
        <f t="shared" si="12"/>
        <v>0</v>
      </c>
      <c r="AL18" s="194">
        <f t="shared" si="13"/>
        <v>0</v>
      </c>
      <c r="AM18" s="193">
        <f t="shared" si="14"/>
        <v>0</v>
      </c>
      <c r="AN18" s="194">
        <f t="shared" si="15"/>
        <v>0</v>
      </c>
      <c r="AO18" s="193">
        <f t="shared" si="16"/>
        <v>0</v>
      </c>
      <c r="AP18" s="194">
        <f t="shared" si="17"/>
        <v>0</v>
      </c>
      <c r="AQ18" s="193">
        <f t="shared" si="18"/>
        <v>0</v>
      </c>
      <c r="AR18" s="194">
        <f t="shared" si="19"/>
        <v>0</v>
      </c>
      <c r="AS18" s="193">
        <f t="shared" si="20"/>
        <v>0</v>
      </c>
      <c r="AT18" s="194">
        <f t="shared" si="21"/>
        <v>0</v>
      </c>
    </row>
    <row r="19" spans="1:46" ht="15">
      <c r="A19" s="188">
        <v>10</v>
      </c>
      <c r="B19" s="189" t="str">
        <f>Global!E57</f>
        <v xml:space="preserve">LOCAÇÃO   </v>
      </c>
      <c r="C19" s="181">
        <f>Global!J59</f>
        <v>381.42</v>
      </c>
      <c r="D19" s="190">
        <f t="shared" si="0"/>
        <v>1.5E-3</v>
      </c>
      <c r="E19" s="196"/>
      <c r="F19" s="192">
        <f t="shared" si="1"/>
        <v>0</v>
      </c>
      <c r="G19" s="195">
        <v>50</v>
      </c>
      <c r="H19" s="192">
        <f t="shared" si="22"/>
        <v>50</v>
      </c>
      <c r="I19" s="191">
        <v>50</v>
      </c>
      <c r="J19" s="192">
        <f t="shared" si="23"/>
        <v>100</v>
      </c>
      <c r="K19" s="191"/>
      <c r="L19" s="192">
        <f t="shared" si="24"/>
        <v>0</v>
      </c>
      <c r="M19" s="191"/>
      <c r="N19" s="192">
        <f t="shared" si="25"/>
        <v>0</v>
      </c>
      <c r="O19" s="191"/>
      <c r="P19" s="192">
        <f t="shared" si="26"/>
        <v>0</v>
      </c>
      <c r="Q19" s="191"/>
      <c r="R19" s="192">
        <f t="shared" si="27"/>
        <v>0</v>
      </c>
      <c r="S19" s="191"/>
      <c r="T19" s="192">
        <f t="shared" si="28"/>
        <v>0</v>
      </c>
      <c r="U19" s="191"/>
      <c r="V19" s="192">
        <f t="shared" si="29"/>
        <v>0</v>
      </c>
      <c r="W19" s="191"/>
      <c r="X19" s="192">
        <f t="shared" si="30"/>
        <v>0</v>
      </c>
      <c r="Y19" s="185"/>
      <c r="Z19" s="185"/>
      <c r="AA19" s="193">
        <f t="shared" si="2"/>
        <v>0</v>
      </c>
      <c r="AB19" s="194">
        <f t="shared" si="3"/>
        <v>0</v>
      </c>
      <c r="AC19" s="193">
        <f t="shared" si="4"/>
        <v>7.5504387002445E-4</v>
      </c>
      <c r="AD19" s="194">
        <f t="shared" si="5"/>
        <v>7.5504387002445E-4</v>
      </c>
      <c r="AE19" s="193">
        <f t="shared" si="6"/>
        <v>7.5504387002445E-4</v>
      </c>
      <c r="AF19" s="194">
        <f t="shared" si="7"/>
        <v>1.5100877400489E-3</v>
      </c>
      <c r="AG19" s="193">
        <f t="shared" si="8"/>
        <v>0</v>
      </c>
      <c r="AH19" s="194">
        <f t="shared" si="9"/>
        <v>0</v>
      </c>
      <c r="AI19" s="193">
        <f t="shared" si="10"/>
        <v>0</v>
      </c>
      <c r="AJ19" s="194">
        <f t="shared" si="11"/>
        <v>0</v>
      </c>
      <c r="AK19" s="193">
        <f t="shared" si="12"/>
        <v>0</v>
      </c>
      <c r="AL19" s="194">
        <f t="shared" si="13"/>
        <v>0</v>
      </c>
      <c r="AM19" s="193">
        <f t="shared" si="14"/>
        <v>0</v>
      </c>
      <c r="AN19" s="194">
        <f t="shared" si="15"/>
        <v>0</v>
      </c>
      <c r="AO19" s="193">
        <f t="shared" si="16"/>
        <v>0</v>
      </c>
      <c r="AP19" s="194">
        <f t="shared" si="17"/>
        <v>0</v>
      </c>
      <c r="AQ19" s="193">
        <f t="shared" si="18"/>
        <v>0</v>
      </c>
      <c r="AR19" s="194">
        <f t="shared" si="19"/>
        <v>0</v>
      </c>
      <c r="AS19" s="193">
        <f t="shared" si="20"/>
        <v>0</v>
      </c>
      <c r="AT19" s="194">
        <f t="shared" si="21"/>
        <v>0</v>
      </c>
    </row>
    <row r="20" spans="1:46" ht="15">
      <c r="A20" s="188">
        <v>11</v>
      </c>
      <c r="B20" s="189" t="str">
        <f>Global!E60</f>
        <v>RAMPA DE ACESSIBILIDADE</v>
      </c>
      <c r="C20" s="181">
        <f>Global!J62</f>
        <v>1405.44</v>
      </c>
      <c r="D20" s="190">
        <f t="shared" si="0"/>
        <v>5.5999999999999999E-3</v>
      </c>
      <c r="E20" s="196"/>
      <c r="F20" s="192">
        <f t="shared" si="1"/>
        <v>0</v>
      </c>
      <c r="G20" s="195"/>
      <c r="H20" s="192">
        <f t="shared" si="22"/>
        <v>0</v>
      </c>
      <c r="I20" s="191">
        <v>50</v>
      </c>
      <c r="J20" s="192">
        <f t="shared" si="23"/>
        <v>50</v>
      </c>
      <c r="K20" s="191">
        <v>50</v>
      </c>
      <c r="L20" s="192">
        <f t="shared" si="24"/>
        <v>100</v>
      </c>
      <c r="M20" s="191"/>
      <c r="N20" s="192">
        <f t="shared" si="25"/>
        <v>0</v>
      </c>
      <c r="O20" s="191"/>
      <c r="P20" s="192">
        <f t="shared" si="26"/>
        <v>0</v>
      </c>
      <c r="Q20" s="191"/>
      <c r="R20" s="192">
        <f t="shared" si="27"/>
        <v>0</v>
      </c>
      <c r="S20" s="191"/>
      <c r="T20" s="192">
        <f t="shared" si="28"/>
        <v>0</v>
      </c>
      <c r="U20" s="191"/>
      <c r="V20" s="192">
        <f t="shared" si="29"/>
        <v>0</v>
      </c>
      <c r="W20" s="191"/>
      <c r="X20" s="192">
        <f t="shared" si="30"/>
        <v>0</v>
      </c>
      <c r="Y20" s="185"/>
      <c r="Z20" s="185"/>
      <c r="AA20" s="193">
        <f t="shared" si="2"/>
        <v>0</v>
      </c>
      <c r="AB20" s="194">
        <f t="shared" si="3"/>
        <v>0</v>
      </c>
      <c r="AC20" s="193">
        <f t="shared" si="4"/>
        <v>0</v>
      </c>
      <c r="AD20" s="194">
        <f t="shared" si="5"/>
        <v>0</v>
      </c>
      <c r="AE20" s="193">
        <f t="shared" si="6"/>
        <v>2.7821531558050502E-3</v>
      </c>
      <c r="AF20" s="194">
        <f t="shared" si="7"/>
        <v>2.7821531558050502E-3</v>
      </c>
      <c r="AG20" s="193">
        <f t="shared" si="8"/>
        <v>2.7821531558050502E-3</v>
      </c>
      <c r="AH20" s="194">
        <f t="shared" si="9"/>
        <v>5.5643063116101003E-3</v>
      </c>
      <c r="AI20" s="193">
        <f t="shared" si="10"/>
        <v>0</v>
      </c>
      <c r="AJ20" s="194">
        <f t="shared" si="11"/>
        <v>0</v>
      </c>
      <c r="AK20" s="193">
        <f t="shared" si="12"/>
        <v>0</v>
      </c>
      <c r="AL20" s="194">
        <f t="shared" si="13"/>
        <v>0</v>
      </c>
      <c r="AM20" s="193">
        <f t="shared" si="14"/>
        <v>0</v>
      </c>
      <c r="AN20" s="194">
        <f t="shared" si="15"/>
        <v>0</v>
      </c>
      <c r="AO20" s="193">
        <f t="shared" si="16"/>
        <v>0</v>
      </c>
      <c r="AP20" s="194">
        <f t="shared" si="17"/>
        <v>0</v>
      </c>
      <c r="AQ20" s="193">
        <f t="shared" si="18"/>
        <v>0</v>
      </c>
      <c r="AR20" s="194">
        <f t="shared" si="19"/>
        <v>0</v>
      </c>
      <c r="AS20" s="193">
        <f t="shared" si="20"/>
        <v>0</v>
      </c>
      <c r="AT20" s="194">
        <f t="shared" si="21"/>
        <v>0</v>
      </c>
    </row>
    <row r="21" spans="1:46" ht="15">
      <c r="A21" s="188">
        <v>12</v>
      </c>
      <c r="B21" s="189" t="str">
        <f>Global!E63</f>
        <v>PASSEIO PÚBLICO</v>
      </c>
      <c r="C21" s="181">
        <f>Global!J68</f>
        <v>64762.82</v>
      </c>
      <c r="D21" s="190">
        <f t="shared" si="0"/>
        <v>0.25640000000000002</v>
      </c>
      <c r="E21" s="196"/>
      <c r="F21" s="192">
        <f t="shared" si="1"/>
        <v>0</v>
      </c>
      <c r="G21" s="195"/>
      <c r="H21" s="192">
        <f t="shared" si="22"/>
        <v>0</v>
      </c>
      <c r="I21" s="191">
        <v>50</v>
      </c>
      <c r="J21" s="192">
        <f t="shared" si="23"/>
        <v>50</v>
      </c>
      <c r="K21" s="191">
        <v>50</v>
      </c>
      <c r="L21" s="192">
        <f t="shared" si="24"/>
        <v>100</v>
      </c>
      <c r="M21" s="191"/>
      <c r="N21" s="192">
        <f t="shared" si="25"/>
        <v>0</v>
      </c>
      <c r="O21" s="191"/>
      <c r="P21" s="192">
        <f t="shared" si="26"/>
        <v>0</v>
      </c>
      <c r="Q21" s="191"/>
      <c r="R21" s="192">
        <f t="shared" si="27"/>
        <v>0</v>
      </c>
      <c r="S21" s="191"/>
      <c r="T21" s="192">
        <f t="shared" si="28"/>
        <v>0</v>
      </c>
      <c r="U21" s="191"/>
      <c r="V21" s="192">
        <f t="shared" si="29"/>
        <v>0</v>
      </c>
      <c r="W21" s="191"/>
      <c r="X21" s="192">
        <f t="shared" si="30"/>
        <v>0</v>
      </c>
      <c r="Y21" s="185"/>
      <c r="Z21" s="185"/>
      <c r="AA21" s="193">
        <f t="shared" si="2"/>
        <v>0</v>
      </c>
      <c r="AB21" s="194">
        <f t="shared" si="3"/>
        <v>0</v>
      </c>
      <c r="AC21" s="193">
        <f t="shared" si="4"/>
        <v>0</v>
      </c>
      <c r="AD21" s="194">
        <f t="shared" si="5"/>
        <v>0</v>
      </c>
      <c r="AE21" s="193">
        <f t="shared" si="6"/>
        <v>0.12820190405982099</v>
      </c>
      <c r="AF21" s="194">
        <f t="shared" si="7"/>
        <v>0.12820190405982099</v>
      </c>
      <c r="AG21" s="193">
        <f t="shared" si="8"/>
        <v>0.12820190405982099</v>
      </c>
      <c r="AH21" s="194">
        <f t="shared" si="9"/>
        <v>0.25640380811964097</v>
      </c>
      <c r="AI21" s="193">
        <f t="shared" si="10"/>
        <v>0</v>
      </c>
      <c r="AJ21" s="194">
        <f t="shared" si="11"/>
        <v>0</v>
      </c>
      <c r="AK21" s="193">
        <f t="shared" si="12"/>
        <v>0</v>
      </c>
      <c r="AL21" s="194">
        <f t="shared" si="13"/>
        <v>0</v>
      </c>
      <c r="AM21" s="193">
        <f t="shared" si="14"/>
        <v>0</v>
      </c>
      <c r="AN21" s="194">
        <f t="shared" si="15"/>
        <v>0</v>
      </c>
      <c r="AO21" s="193">
        <f t="shared" si="16"/>
        <v>0</v>
      </c>
      <c r="AP21" s="194">
        <f t="shared" si="17"/>
        <v>0</v>
      </c>
      <c r="AQ21" s="193">
        <f t="shared" si="18"/>
        <v>0</v>
      </c>
      <c r="AR21" s="194">
        <f t="shared" si="19"/>
        <v>0</v>
      </c>
      <c r="AS21" s="193">
        <f t="shared" si="20"/>
        <v>0</v>
      </c>
      <c r="AT21" s="194">
        <f t="shared" si="21"/>
        <v>0</v>
      </c>
    </row>
    <row r="22" spans="1:46" ht="15">
      <c r="A22" s="188">
        <v>13</v>
      </c>
      <c r="B22" s="189" t="str">
        <f>Global!E69</f>
        <v>VIGA DE ACABAMENTO</v>
      </c>
      <c r="C22" s="181">
        <f>Global!J73</f>
        <v>6311.44</v>
      </c>
      <c r="D22" s="190">
        <f t="shared" si="0"/>
        <v>2.5000000000000001E-2</v>
      </c>
      <c r="E22" s="196"/>
      <c r="F22" s="192">
        <f t="shared" si="1"/>
        <v>0</v>
      </c>
      <c r="G22" s="195"/>
      <c r="H22" s="192">
        <f t="shared" si="22"/>
        <v>0</v>
      </c>
      <c r="I22" s="191">
        <v>50</v>
      </c>
      <c r="J22" s="192">
        <f t="shared" si="23"/>
        <v>50</v>
      </c>
      <c r="K22" s="191">
        <v>50</v>
      </c>
      <c r="L22" s="192">
        <f t="shared" si="24"/>
        <v>100</v>
      </c>
      <c r="M22" s="191"/>
      <c r="N22" s="192">
        <f t="shared" si="25"/>
        <v>0</v>
      </c>
      <c r="O22" s="191"/>
      <c r="P22" s="192">
        <f t="shared" si="26"/>
        <v>0</v>
      </c>
      <c r="Q22" s="191"/>
      <c r="R22" s="192">
        <f t="shared" si="27"/>
        <v>0</v>
      </c>
      <c r="S22" s="191"/>
      <c r="T22" s="192">
        <f t="shared" si="28"/>
        <v>0</v>
      </c>
      <c r="U22" s="191"/>
      <c r="V22" s="192">
        <f t="shared" si="29"/>
        <v>0</v>
      </c>
      <c r="W22" s="191"/>
      <c r="X22" s="192">
        <f t="shared" si="30"/>
        <v>0</v>
      </c>
      <c r="Y22" s="185"/>
      <c r="Z22" s="185"/>
      <c r="AA22" s="193">
        <f t="shared" si="2"/>
        <v>0</v>
      </c>
      <c r="AB22" s="194">
        <f t="shared" si="3"/>
        <v>0</v>
      </c>
      <c r="AC22" s="193">
        <f t="shared" si="4"/>
        <v>0</v>
      </c>
      <c r="AD22" s="194">
        <f t="shared" si="5"/>
        <v>0</v>
      </c>
      <c r="AE22" s="193">
        <f t="shared" si="6"/>
        <v>1.24938757354809E-2</v>
      </c>
      <c r="AF22" s="194">
        <f t="shared" si="7"/>
        <v>1.24938757354809E-2</v>
      </c>
      <c r="AG22" s="193">
        <f t="shared" si="8"/>
        <v>1.24938757354809E-2</v>
      </c>
      <c r="AH22" s="194">
        <f t="shared" si="9"/>
        <v>2.4987751470961699E-2</v>
      </c>
      <c r="AI22" s="193">
        <f t="shared" si="10"/>
        <v>0</v>
      </c>
      <c r="AJ22" s="194">
        <f t="shared" si="11"/>
        <v>0</v>
      </c>
      <c r="AK22" s="193">
        <f t="shared" si="12"/>
        <v>0</v>
      </c>
      <c r="AL22" s="194">
        <f t="shared" si="13"/>
        <v>0</v>
      </c>
      <c r="AM22" s="193">
        <f t="shared" si="14"/>
        <v>0</v>
      </c>
      <c r="AN22" s="194">
        <f t="shared" si="15"/>
        <v>0</v>
      </c>
      <c r="AO22" s="193">
        <f t="shared" si="16"/>
        <v>0</v>
      </c>
      <c r="AP22" s="194">
        <f t="shared" si="17"/>
        <v>0</v>
      </c>
      <c r="AQ22" s="193">
        <f t="shared" si="18"/>
        <v>0</v>
      </c>
      <c r="AR22" s="194">
        <f t="shared" si="19"/>
        <v>0</v>
      </c>
      <c r="AS22" s="193">
        <f t="shared" si="20"/>
        <v>0</v>
      </c>
      <c r="AT22" s="194">
        <f t="shared" si="21"/>
        <v>0</v>
      </c>
    </row>
    <row r="23" spans="1:46" ht="15">
      <c r="A23" s="188">
        <v>14</v>
      </c>
      <c r="B23" s="189" t="str">
        <f>Global!E74</f>
        <v>MEIO FIO</v>
      </c>
      <c r="C23" s="181">
        <f>Global!J76</f>
        <v>18752.43</v>
      </c>
      <c r="D23" s="190">
        <f t="shared" si="0"/>
        <v>7.4200000000000002E-2</v>
      </c>
      <c r="E23" s="196"/>
      <c r="F23" s="192">
        <f t="shared" si="1"/>
        <v>0</v>
      </c>
      <c r="G23" s="195"/>
      <c r="H23" s="192">
        <f t="shared" si="22"/>
        <v>0</v>
      </c>
      <c r="I23" s="191"/>
      <c r="J23" s="192">
        <f t="shared" si="23"/>
        <v>0</v>
      </c>
      <c r="K23" s="191">
        <v>100</v>
      </c>
      <c r="L23" s="192">
        <f t="shared" si="24"/>
        <v>100</v>
      </c>
      <c r="M23" s="191"/>
      <c r="N23" s="192">
        <f t="shared" si="25"/>
        <v>0</v>
      </c>
      <c r="O23" s="191"/>
      <c r="P23" s="192">
        <f t="shared" si="26"/>
        <v>0</v>
      </c>
      <c r="Q23" s="191"/>
      <c r="R23" s="192">
        <f t="shared" si="27"/>
        <v>0</v>
      </c>
      <c r="S23" s="191"/>
      <c r="T23" s="192">
        <f t="shared" si="28"/>
        <v>0</v>
      </c>
      <c r="U23" s="191"/>
      <c r="V23" s="192">
        <f t="shared" si="29"/>
        <v>0</v>
      </c>
      <c r="W23" s="191"/>
      <c r="X23" s="192">
        <f t="shared" si="30"/>
        <v>0</v>
      </c>
      <c r="Y23" s="185"/>
      <c r="Z23" s="185"/>
      <c r="AA23" s="193">
        <f t="shared" si="2"/>
        <v>0</v>
      </c>
      <c r="AB23" s="194">
        <f t="shared" si="3"/>
        <v>0</v>
      </c>
      <c r="AC23" s="193">
        <f t="shared" si="4"/>
        <v>0</v>
      </c>
      <c r="AD23" s="194">
        <f t="shared" si="5"/>
        <v>0</v>
      </c>
      <c r="AE23" s="193">
        <f t="shared" si="6"/>
        <v>0</v>
      </c>
      <c r="AF23" s="194">
        <f t="shared" si="7"/>
        <v>0</v>
      </c>
      <c r="AG23" s="193">
        <f t="shared" si="8"/>
        <v>7.4243129985646195E-2</v>
      </c>
      <c r="AH23" s="194">
        <f t="shared" si="9"/>
        <v>7.4243129985646195E-2</v>
      </c>
      <c r="AI23" s="193">
        <f t="shared" si="10"/>
        <v>0</v>
      </c>
      <c r="AJ23" s="194">
        <f t="shared" si="11"/>
        <v>0</v>
      </c>
      <c r="AK23" s="193">
        <f t="shared" si="12"/>
        <v>0</v>
      </c>
      <c r="AL23" s="194">
        <f t="shared" si="13"/>
        <v>0</v>
      </c>
      <c r="AM23" s="193">
        <f t="shared" si="14"/>
        <v>0</v>
      </c>
      <c r="AN23" s="194">
        <f t="shared" si="15"/>
        <v>0</v>
      </c>
      <c r="AO23" s="193">
        <f t="shared" si="16"/>
        <v>0</v>
      </c>
      <c r="AP23" s="194">
        <f t="shared" si="17"/>
        <v>0</v>
      </c>
      <c r="AQ23" s="193">
        <f t="shared" si="18"/>
        <v>0</v>
      </c>
      <c r="AR23" s="194">
        <f t="shared" si="19"/>
        <v>0</v>
      </c>
      <c r="AS23" s="193">
        <f t="shared" si="20"/>
        <v>0</v>
      </c>
      <c r="AT23" s="194">
        <f t="shared" si="21"/>
        <v>0</v>
      </c>
    </row>
    <row r="24" spans="1:46" ht="15">
      <c r="A24" s="188">
        <v>15</v>
      </c>
      <c r="B24" s="189" t="str">
        <f>Global!E77</f>
        <v>TAMPA EM CONCRETO ARMADO</v>
      </c>
      <c r="C24" s="181">
        <f>Global!J81</f>
        <v>302.44</v>
      </c>
      <c r="D24" s="190">
        <f t="shared" si="0"/>
        <v>1.1999999999999999E-3</v>
      </c>
      <c r="E24" s="196"/>
      <c r="F24" s="192">
        <f t="shared" si="1"/>
        <v>0</v>
      </c>
      <c r="G24" s="195"/>
      <c r="H24" s="192">
        <f t="shared" si="22"/>
        <v>0</v>
      </c>
      <c r="I24" s="191"/>
      <c r="J24" s="192">
        <f t="shared" si="23"/>
        <v>0</v>
      </c>
      <c r="K24" s="191">
        <v>100</v>
      </c>
      <c r="L24" s="192">
        <f t="shared" si="24"/>
        <v>100</v>
      </c>
      <c r="M24" s="191"/>
      <c r="N24" s="192">
        <f t="shared" si="25"/>
        <v>0</v>
      </c>
      <c r="O24" s="191"/>
      <c r="P24" s="192">
        <f t="shared" si="26"/>
        <v>0</v>
      </c>
      <c r="Q24" s="191"/>
      <c r="R24" s="192">
        <f t="shared" si="27"/>
        <v>0</v>
      </c>
      <c r="S24" s="191"/>
      <c r="T24" s="192">
        <f t="shared" si="28"/>
        <v>0</v>
      </c>
      <c r="U24" s="191"/>
      <c r="V24" s="192">
        <f t="shared" si="29"/>
        <v>0</v>
      </c>
      <c r="W24" s="191"/>
      <c r="X24" s="192">
        <f t="shared" si="30"/>
        <v>0</v>
      </c>
      <c r="Y24" s="185"/>
      <c r="Z24" s="185"/>
      <c r="AA24" s="193">
        <f t="shared" si="2"/>
        <v>0</v>
      </c>
      <c r="AB24" s="194">
        <f t="shared" si="3"/>
        <v>0</v>
      </c>
      <c r="AC24" s="193">
        <f t="shared" si="4"/>
        <v>0</v>
      </c>
      <c r="AD24" s="194">
        <f t="shared" si="5"/>
        <v>0</v>
      </c>
      <c r="AE24" s="193">
        <f t="shared" si="6"/>
        <v>0</v>
      </c>
      <c r="AF24" s="194">
        <f t="shared" si="7"/>
        <v>0</v>
      </c>
      <c r="AG24" s="193">
        <f t="shared" si="8"/>
        <v>1.1973964031786199E-3</v>
      </c>
      <c r="AH24" s="194">
        <f t="shared" si="9"/>
        <v>1.1973964031786199E-3</v>
      </c>
      <c r="AI24" s="193">
        <f t="shared" si="10"/>
        <v>0</v>
      </c>
      <c r="AJ24" s="194">
        <f t="shared" si="11"/>
        <v>0</v>
      </c>
      <c r="AK24" s="193">
        <f t="shared" si="12"/>
        <v>0</v>
      </c>
      <c r="AL24" s="194">
        <f t="shared" si="13"/>
        <v>0</v>
      </c>
      <c r="AM24" s="193">
        <f t="shared" si="14"/>
        <v>0</v>
      </c>
      <c r="AN24" s="194">
        <f t="shared" si="15"/>
        <v>0</v>
      </c>
      <c r="AO24" s="193">
        <f t="shared" si="16"/>
        <v>0</v>
      </c>
      <c r="AP24" s="194">
        <f t="shared" si="17"/>
        <v>0</v>
      </c>
      <c r="AQ24" s="193">
        <f t="shared" si="18"/>
        <v>0</v>
      </c>
      <c r="AR24" s="194">
        <f t="shared" si="19"/>
        <v>0</v>
      </c>
      <c r="AS24" s="193">
        <f t="shared" si="20"/>
        <v>0</v>
      </c>
      <c r="AT24" s="194">
        <f t="shared" si="21"/>
        <v>0</v>
      </c>
    </row>
    <row r="25" spans="1:46" ht="15">
      <c r="A25" s="188">
        <v>16</v>
      </c>
      <c r="B25" s="189" t="str">
        <f>Global!E82</f>
        <v>PASSEIO PÚBLICO SOBRE A PONTE</v>
      </c>
      <c r="C25" s="181">
        <f>Global!J85</f>
        <v>832.31</v>
      </c>
      <c r="D25" s="190">
        <f t="shared" si="0"/>
        <v>3.3E-3</v>
      </c>
      <c r="E25" s="196"/>
      <c r="F25" s="192">
        <f t="shared" si="1"/>
        <v>0</v>
      </c>
      <c r="G25" s="195"/>
      <c r="H25" s="192">
        <f t="shared" si="22"/>
        <v>0</v>
      </c>
      <c r="I25" s="191">
        <v>50</v>
      </c>
      <c r="J25" s="192">
        <f t="shared" si="23"/>
        <v>50</v>
      </c>
      <c r="K25" s="191">
        <v>50</v>
      </c>
      <c r="L25" s="192">
        <f t="shared" si="24"/>
        <v>100</v>
      </c>
      <c r="M25" s="191"/>
      <c r="N25" s="192">
        <f t="shared" si="25"/>
        <v>0</v>
      </c>
      <c r="O25" s="191"/>
      <c r="P25" s="192">
        <f t="shared" si="26"/>
        <v>0</v>
      </c>
      <c r="Q25" s="191"/>
      <c r="R25" s="192">
        <f t="shared" si="27"/>
        <v>0</v>
      </c>
      <c r="S25" s="191"/>
      <c r="T25" s="192">
        <f t="shared" si="28"/>
        <v>0</v>
      </c>
      <c r="U25" s="191"/>
      <c r="V25" s="192">
        <f t="shared" si="29"/>
        <v>0</v>
      </c>
      <c r="W25" s="191"/>
      <c r="X25" s="192">
        <f t="shared" si="30"/>
        <v>0</v>
      </c>
      <c r="Y25" s="185"/>
      <c r="Z25" s="185"/>
      <c r="AA25" s="193">
        <f t="shared" si="2"/>
        <v>0</v>
      </c>
      <c r="AB25" s="194">
        <f t="shared" si="3"/>
        <v>0</v>
      </c>
      <c r="AC25" s="193">
        <f t="shared" si="4"/>
        <v>0</v>
      </c>
      <c r="AD25" s="194">
        <f t="shared" si="5"/>
        <v>0</v>
      </c>
      <c r="AE25" s="193">
        <f t="shared" si="6"/>
        <v>1.64760779051977E-3</v>
      </c>
      <c r="AF25" s="194">
        <f t="shared" si="7"/>
        <v>1.64760779051977E-3</v>
      </c>
      <c r="AG25" s="193">
        <f t="shared" si="8"/>
        <v>1.64760779051977E-3</v>
      </c>
      <c r="AH25" s="194">
        <f t="shared" si="9"/>
        <v>3.2952155810395301E-3</v>
      </c>
      <c r="AI25" s="193">
        <f t="shared" si="10"/>
        <v>0</v>
      </c>
      <c r="AJ25" s="194">
        <f t="shared" si="11"/>
        <v>0</v>
      </c>
      <c r="AK25" s="193">
        <f t="shared" si="12"/>
        <v>0</v>
      </c>
      <c r="AL25" s="194">
        <f t="shared" si="13"/>
        <v>0</v>
      </c>
      <c r="AM25" s="193">
        <f t="shared" si="14"/>
        <v>0</v>
      </c>
      <c r="AN25" s="194">
        <f t="shared" si="15"/>
        <v>0</v>
      </c>
      <c r="AO25" s="193">
        <f t="shared" si="16"/>
        <v>0</v>
      </c>
      <c r="AP25" s="194">
        <f t="shared" si="17"/>
        <v>0</v>
      </c>
      <c r="AQ25" s="193">
        <f t="shared" si="18"/>
        <v>0</v>
      </c>
      <c r="AR25" s="194">
        <f t="shared" si="19"/>
        <v>0</v>
      </c>
      <c r="AS25" s="193">
        <f t="shared" si="20"/>
        <v>0</v>
      </c>
      <c r="AT25" s="194">
        <f t="shared" si="21"/>
        <v>0</v>
      </c>
    </row>
    <row r="26" spans="1:46" ht="15" hidden="1">
      <c r="A26" s="188">
        <v>17</v>
      </c>
      <c r="B26" s="189"/>
      <c r="C26" s="181"/>
      <c r="D26" s="190">
        <f t="shared" ref="D26:D28" si="31">C26/$C$31</f>
        <v>0</v>
      </c>
      <c r="E26" s="196"/>
      <c r="F26" s="192">
        <f t="shared" si="1"/>
        <v>0</v>
      </c>
      <c r="G26" s="195"/>
      <c r="H26" s="192">
        <f t="shared" si="22"/>
        <v>0</v>
      </c>
      <c r="I26" s="191"/>
      <c r="J26" s="192">
        <f t="shared" si="23"/>
        <v>0</v>
      </c>
      <c r="K26" s="191"/>
      <c r="L26" s="192">
        <f t="shared" si="24"/>
        <v>0</v>
      </c>
      <c r="M26" s="191"/>
      <c r="N26" s="192">
        <f t="shared" si="25"/>
        <v>0</v>
      </c>
      <c r="O26" s="191"/>
      <c r="P26" s="192">
        <f t="shared" si="26"/>
        <v>0</v>
      </c>
      <c r="Q26" s="191"/>
      <c r="R26" s="192">
        <f t="shared" si="27"/>
        <v>0</v>
      </c>
      <c r="S26" s="191"/>
      <c r="T26" s="192">
        <f t="shared" si="28"/>
        <v>0</v>
      </c>
      <c r="U26" s="191"/>
      <c r="V26" s="192">
        <f t="shared" si="29"/>
        <v>0</v>
      </c>
      <c r="W26" s="191"/>
      <c r="X26" s="192">
        <f t="shared" si="30"/>
        <v>0</v>
      </c>
      <c r="Y26" s="185"/>
      <c r="Z26" s="185"/>
      <c r="AA26" s="193">
        <f t="shared" si="2"/>
        <v>0</v>
      </c>
      <c r="AB26" s="194">
        <f t="shared" si="3"/>
        <v>0</v>
      </c>
      <c r="AC26" s="193">
        <f t="shared" si="4"/>
        <v>0</v>
      </c>
      <c r="AD26" s="194">
        <f t="shared" si="5"/>
        <v>0</v>
      </c>
      <c r="AE26" s="193">
        <f t="shared" si="6"/>
        <v>0</v>
      </c>
      <c r="AF26" s="194">
        <f t="shared" si="7"/>
        <v>0</v>
      </c>
      <c r="AG26" s="193">
        <f t="shared" si="8"/>
        <v>0</v>
      </c>
      <c r="AH26" s="194">
        <f t="shared" si="9"/>
        <v>0</v>
      </c>
      <c r="AI26" s="193">
        <f t="shared" si="10"/>
        <v>0</v>
      </c>
      <c r="AJ26" s="194">
        <f t="shared" si="11"/>
        <v>0</v>
      </c>
      <c r="AK26" s="193">
        <f t="shared" si="12"/>
        <v>0</v>
      </c>
      <c r="AL26" s="194">
        <f t="shared" si="13"/>
        <v>0</v>
      </c>
      <c r="AM26" s="193">
        <f t="shared" si="14"/>
        <v>0</v>
      </c>
      <c r="AN26" s="194">
        <f t="shared" si="15"/>
        <v>0</v>
      </c>
      <c r="AO26" s="193">
        <f t="shared" si="16"/>
        <v>0</v>
      </c>
      <c r="AP26" s="194">
        <f t="shared" si="17"/>
        <v>0</v>
      </c>
      <c r="AQ26" s="193">
        <f t="shared" si="18"/>
        <v>0</v>
      </c>
      <c r="AR26" s="194">
        <f t="shared" si="19"/>
        <v>0</v>
      </c>
      <c r="AS26" s="193">
        <f t="shared" si="20"/>
        <v>0</v>
      </c>
      <c r="AT26" s="194">
        <f t="shared" si="21"/>
        <v>0</v>
      </c>
    </row>
    <row r="27" spans="1:46" ht="15" hidden="1">
      <c r="A27" s="188">
        <v>21</v>
      </c>
      <c r="B27" s="189"/>
      <c r="C27" s="181"/>
      <c r="D27" s="190">
        <f t="shared" si="31"/>
        <v>0</v>
      </c>
      <c r="E27" s="196"/>
      <c r="F27" s="192">
        <f t="shared" si="1"/>
        <v>0</v>
      </c>
      <c r="G27" s="195"/>
      <c r="H27" s="192">
        <f t="shared" si="22"/>
        <v>0</v>
      </c>
      <c r="I27" s="191"/>
      <c r="J27" s="192">
        <f t="shared" si="23"/>
        <v>0</v>
      </c>
      <c r="K27" s="191"/>
      <c r="L27" s="192">
        <f t="shared" si="24"/>
        <v>0</v>
      </c>
      <c r="M27" s="191"/>
      <c r="N27" s="192">
        <f t="shared" si="25"/>
        <v>0</v>
      </c>
      <c r="O27" s="191"/>
      <c r="P27" s="192">
        <f t="shared" si="26"/>
        <v>0</v>
      </c>
      <c r="Q27" s="191"/>
      <c r="R27" s="192">
        <f t="shared" si="27"/>
        <v>0</v>
      </c>
      <c r="S27" s="191"/>
      <c r="T27" s="192">
        <f t="shared" si="28"/>
        <v>0</v>
      </c>
      <c r="U27" s="191"/>
      <c r="V27" s="192">
        <f t="shared" si="29"/>
        <v>0</v>
      </c>
      <c r="W27" s="191"/>
      <c r="X27" s="192">
        <f t="shared" si="30"/>
        <v>0</v>
      </c>
      <c r="Y27" s="185"/>
      <c r="Z27" s="185"/>
      <c r="AA27" s="193">
        <f t="shared" si="2"/>
        <v>0</v>
      </c>
      <c r="AB27" s="194">
        <f t="shared" si="3"/>
        <v>0</v>
      </c>
      <c r="AC27" s="193">
        <f t="shared" si="4"/>
        <v>0</v>
      </c>
      <c r="AD27" s="194">
        <f t="shared" si="5"/>
        <v>0</v>
      </c>
      <c r="AE27" s="193">
        <f t="shared" si="6"/>
        <v>0</v>
      </c>
      <c r="AF27" s="194">
        <f t="shared" si="7"/>
        <v>0</v>
      </c>
      <c r="AG27" s="193">
        <f t="shared" si="8"/>
        <v>0</v>
      </c>
      <c r="AH27" s="194">
        <f t="shared" si="9"/>
        <v>0</v>
      </c>
      <c r="AI27" s="193">
        <f t="shared" si="10"/>
        <v>0</v>
      </c>
      <c r="AJ27" s="194">
        <f t="shared" si="11"/>
        <v>0</v>
      </c>
      <c r="AK27" s="193">
        <f t="shared" si="12"/>
        <v>0</v>
      </c>
      <c r="AL27" s="194">
        <f t="shared" si="13"/>
        <v>0</v>
      </c>
      <c r="AM27" s="193">
        <f t="shared" si="14"/>
        <v>0</v>
      </c>
      <c r="AN27" s="194">
        <f t="shared" si="15"/>
        <v>0</v>
      </c>
      <c r="AO27" s="193">
        <f t="shared" si="16"/>
        <v>0</v>
      </c>
      <c r="AP27" s="194">
        <f t="shared" si="17"/>
        <v>0</v>
      </c>
      <c r="AQ27" s="193">
        <f t="shared" si="18"/>
        <v>0</v>
      </c>
      <c r="AR27" s="194">
        <f t="shared" si="19"/>
        <v>0</v>
      </c>
      <c r="AS27" s="193">
        <f t="shared" si="20"/>
        <v>0</v>
      </c>
      <c r="AT27" s="194">
        <f t="shared" si="21"/>
        <v>0</v>
      </c>
    </row>
    <row r="28" spans="1:46" ht="15" hidden="1">
      <c r="A28" s="188">
        <v>22</v>
      </c>
      <c r="B28" s="189"/>
      <c r="C28" s="181"/>
      <c r="D28" s="190">
        <f t="shared" si="31"/>
        <v>0</v>
      </c>
      <c r="E28" s="196"/>
      <c r="F28" s="192">
        <f t="shared" si="1"/>
        <v>0</v>
      </c>
      <c r="G28" s="195"/>
      <c r="H28" s="192">
        <f t="shared" si="22"/>
        <v>0</v>
      </c>
      <c r="I28" s="191"/>
      <c r="J28" s="192">
        <f t="shared" si="23"/>
        <v>0</v>
      </c>
      <c r="K28" s="191"/>
      <c r="L28" s="192">
        <f t="shared" si="24"/>
        <v>0</v>
      </c>
      <c r="M28" s="191"/>
      <c r="N28" s="192">
        <f t="shared" si="25"/>
        <v>0</v>
      </c>
      <c r="O28" s="191"/>
      <c r="P28" s="192">
        <f t="shared" si="26"/>
        <v>0</v>
      </c>
      <c r="Q28" s="191"/>
      <c r="R28" s="192">
        <f t="shared" si="27"/>
        <v>0</v>
      </c>
      <c r="S28" s="191"/>
      <c r="T28" s="192">
        <f t="shared" si="28"/>
        <v>0</v>
      </c>
      <c r="U28" s="191"/>
      <c r="V28" s="192">
        <f t="shared" si="29"/>
        <v>0</v>
      </c>
      <c r="W28" s="191"/>
      <c r="X28" s="192">
        <f t="shared" si="30"/>
        <v>0</v>
      </c>
      <c r="Y28" s="185"/>
      <c r="Z28" s="185"/>
      <c r="AA28" s="193">
        <f t="shared" si="2"/>
        <v>0</v>
      </c>
      <c r="AB28" s="194">
        <f t="shared" si="3"/>
        <v>0</v>
      </c>
      <c r="AC28" s="193">
        <f t="shared" si="4"/>
        <v>0</v>
      </c>
      <c r="AD28" s="194">
        <f t="shared" si="5"/>
        <v>0</v>
      </c>
      <c r="AE28" s="193">
        <f t="shared" si="6"/>
        <v>0</v>
      </c>
      <c r="AF28" s="194">
        <f t="shared" si="7"/>
        <v>0</v>
      </c>
      <c r="AG28" s="193">
        <f t="shared" si="8"/>
        <v>0</v>
      </c>
      <c r="AH28" s="194">
        <f t="shared" si="9"/>
        <v>0</v>
      </c>
      <c r="AI28" s="193">
        <f t="shared" si="10"/>
        <v>0</v>
      </c>
      <c r="AJ28" s="194">
        <f t="shared" si="11"/>
        <v>0</v>
      </c>
      <c r="AK28" s="193">
        <f t="shared" si="12"/>
        <v>0</v>
      </c>
      <c r="AL28" s="194">
        <f t="shared" si="13"/>
        <v>0</v>
      </c>
      <c r="AM28" s="193">
        <f t="shared" si="14"/>
        <v>0</v>
      </c>
      <c r="AN28" s="194">
        <f t="shared" si="15"/>
        <v>0</v>
      </c>
      <c r="AO28" s="193">
        <f t="shared" si="16"/>
        <v>0</v>
      </c>
      <c r="AP28" s="194">
        <f t="shared" si="17"/>
        <v>0</v>
      </c>
      <c r="AQ28" s="193">
        <f t="shared" si="18"/>
        <v>0</v>
      </c>
      <c r="AR28" s="194">
        <f t="shared" si="19"/>
        <v>0</v>
      </c>
      <c r="AS28" s="193">
        <f t="shared" si="20"/>
        <v>0</v>
      </c>
      <c r="AT28" s="194">
        <f t="shared" si="21"/>
        <v>0</v>
      </c>
    </row>
    <row r="29" spans="1:46" ht="15.75" hidden="1" thickBot="1">
      <c r="A29" s="197">
        <v>23</v>
      </c>
      <c r="B29" s="198"/>
      <c r="C29" s="181"/>
      <c r="D29" s="190"/>
      <c r="E29" s="199"/>
      <c r="F29" s="200">
        <f t="shared" si="1"/>
        <v>0</v>
      </c>
      <c r="G29" s="201"/>
      <c r="H29" s="200">
        <f t="shared" si="22"/>
        <v>0</v>
      </c>
      <c r="I29" s="202"/>
      <c r="J29" s="200">
        <f t="shared" si="23"/>
        <v>0</v>
      </c>
      <c r="K29" s="202"/>
      <c r="L29" s="200">
        <f t="shared" si="24"/>
        <v>0</v>
      </c>
      <c r="M29" s="202"/>
      <c r="N29" s="200">
        <f t="shared" si="25"/>
        <v>0</v>
      </c>
      <c r="O29" s="202"/>
      <c r="P29" s="200">
        <f t="shared" si="26"/>
        <v>0</v>
      </c>
      <c r="Q29" s="202"/>
      <c r="R29" s="200">
        <f t="shared" si="27"/>
        <v>0</v>
      </c>
      <c r="S29" s="202"/>
      <c r="T29" s="200">
        <f t="shared" si="28"/>
        <v>0</v>
      </c>
      <c r="U29" s="202"/>
      <c r="V29" s="200">
        <f t="shared" si="29"/>
        <v>0</v>
      </c>
      <c r="W29" s="202"/>
      <c r="X29" s="200">
        <f t="shared" si="30"/>
        <v>0</v>
      </c>
      <c r="Y29" s="185"/>
      <c r="Z29" s="185"/>
      <c r="AA29" s="203">
        <f t="shared" si="2"/>
        <v>0</v>
      </c>
      <c r="AB29" s="204">
        <f t="shared" si="3"/>
        <v>0</v>
      </c>
      <c r="AC29" s="203">
        <f t="shared" si="4"/>
        <v>0</v>
      </c>
      <c r="AD29" s="204">
        <f t="shared" si="5"/>
        <v>0</v>
      </c>
      <c r="AE29" s="203">
        <f t="shared" si="6"/>
        <v>0</v>
      </c>
      <c r="AF29" s="204">
        <f t="shared" si="7"/>
        <v>0</v>
      </c>
      <c r="AG29" s="203">
        <f t="shared" si="8"/>
        <v>0</v>
      </c>
      <c r="AH29" s="204">
        <f t="shared" si="9"/>
        <v>0</v>
      </c>
      <c r="AI29" s="203">
        <f t="shared" si="10"/>
        <v>0</v>
      </c>
      <c r="AJ29" s="204">
        <f t="shared" si="11"/>
        <v>0</v>
      </c>
      <c r="AK29" s="203">
        <f t="shared" si="12"/>
        <v>0</v>
      </c>
      <c r="AL29" s="204">
        <f t="shared" si="13"/>
        <v>0</v>
      </c>
      <c r="AM29" s="203">
        <f t="shared" si="14"/>
        <v>0</v>
      </c>
      <c r="AN29" s="204">
        <f t="shared" si="15"/>
        <v>0</v>
      </c>
      <c r="AO29" s="203">
        <f t="shared" si="16"/>
        <v>0</v>
      </c>
      <c r="AP29" s="204">
        <f t="shared" si="17"/>
        <v>0</v>
      </c>
      <c r="AQ29" s="203">
        <f t="shared" si="18"/>
        <v>0</v>
      </c>
      <c r="AR29" s="204">
        <f t="shared" si="19"/>
        <v>0</v>
      </c>
      <c r="AS29" s="203">
        <f t="shared" si="20"/>
        <v>0</v>
      </c>
      <c r="AT29" s="204">
        <f t="shared" si="21"/>
        <v>0</v>
      </c>
    </row>
    <row r="30" spans="1:46" ht="15">
      <c r="A30" s="205"/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93"/>
      <c r="AB30" s="194"/>
      <c r="AC30" s="193"/>
      <c r="AD30" s="194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</row>
    <row r="31" spans="1:46" ht="15.75" thickBot="1">
      <c r="A31" s="286" t="s">
        <v>119</v>
      </c>
      <c r="B31" s="286"/>
      <c r="C31" s="206">
        <f>SUM(C10:C29)</f>
        <v>252581.35</v>
      </c>
      <c r="D31" s="207">
        <f>SUM(D10:D29)+0.0002</f>
        <v>1.0003</v>
      </c>
      <c r="E31" s="295">
        <f>AA32</f>
        <v>17</v>
      </c>
      <c r="F31" s="295"/>
      <c r="G31" s="295">
        <f t="shared" ref="G31:W31" si="32">AC32</f>
        <v>15</v>
      </c>
      <c r="H31" s="295"/>
      <c r="I31" s="295">
        <f t="shared" si="32"/>
        <v>30</v>
      </c>
      <c r="J31" s="295"/>
      <c r="K31" s="295">
        <f>AG32</f>
        <v>39</v>
      </c>
      <c r="L31" s="295"/>
      <c r="M31" s="295">
        <f t="shared" si="32"/>
        <v>0</v>
      </c>
      <c r="N31" s="295"/>
      <c r="O31" s="295">
        <f t="shared" si="32"/>
        <v>0</v>
      </c>
      <c r="P31" s="295"/>
      <c r="Q31" s="295">
        <f t="shared" si="32"/>
        <v>0</v>
      </c>
      <c r="R31" s="295"/>
      <c r="S31" s="295">
        <f t="shared" si="32"/>
        <v>0</v>
      </c>
      <c r="T31" s="295"/>
      <c r="U31" s="295">
        <f t="shared" si="32"/>
        <v>0</v>
      </c>
      <c r="V31" s="295"/>
      <c r="W31" s="295">
        <f t="shared" si="32"/>
        <v>0</v>
      </c>
      <c r="X31" s="295"/>
      <c r="Y31" s="166"/>
      <c r="Z31" s="166"/>
      <c r="AA31" s="192">
        <f t="shared" ref="AA31:AF31" si="33">SUM(AA10:AA30)</f>
        <v>0.17</v>
      </c>
      <c r="AB31" s="192">
        <f t="shared" si="33"/>
        <v>0.17</v>
      </c>
      <c r="AC31" s="192">
        <f t="shared" si="33"/>
        <v>0.15</v>
      </c>
      <c r="AD31" s="192">
        <f t="shared" si="33"/>
        <v>0.3</v>
      </c>
      <c r="AE31" s="192">
        <f t="shared" si="33"/>
        <v>0.3</v>
      </c>
      <c r="AF31" s="192">
        <f t="shared" si="33"/>
        <v>0.59</v>
      </c>
      <c r="AG31" s="192">
        <f>SUM(AG10:AG29)</f>
        <v>0.39</v>
      </c>
      <c r="AH31" s="192">
        <f>SUM(AH10:AH29)</f>
        <v>0.97</v>
      </c>
      <c r="AI31" s="192">
        <f t="shared" ref="AI31:AT31" si="34">SUM(AI10:AI29)</f>
        <v>0</v>
      </c>
      <c r="AJ31" s="192">
        <f t="shared" si="34"/>
        <v>0</v>
      </c>
      <c r="AK31" s="192">
        <f t="shared" si="34"/>
        <v>0</v>
      </c>
      <c r="AL31" s="192">
        <f t="shared" si="34"/>
        <v>0</v>
      </c>
      <c r="AM31" s="192">
        <f t="shared" si="34"/>
        <v>0</v>
      </c>
      <c r="AN31" s="192">
        <f t="shared" si="34"/>
        <v>0</v>
      </c>
      <c r="AO31" s="192">
        <f t="shared" si="34"/>
        <v>0</v>
      </c>
      <c r="AP31" s="192">
        <f t="shared" si="34"/>
        <v>0</v>
      </c>
      <c r="AQ31" s="192">
        <f t="shared" si="34"/>
        <v>0</v>
      </c>
      <c r="AR31" s="192">
        <f t="shared" si="34"/>
        <v>0</v>
      </c>
      <c r="AS31" s="192">
        <f t="shared" si="34"/>
        <v>0</v>
      </c>
      <c r="AT31" s="192">
        <f t="shared" si="34"/>
        <v>0</v>
      </c>
    </row>
    <row r="32" spans="1:46" ht="15.75" thickBot="1">
      <c r="A32" s="286" t="s">
        <v>120</v>
      </c>
      <c r="B32" s="286"/>
      <c r="C32" s="287"/>
      <c r="D32" s="288"/>
      <c r="E32" s="294">
        <f>(E31/100)*$C$31</f>
        <v>42938.83</v>
      </c>
      <c r="F32" s="294"/>
      <c r="G32" s="294">
        <f>(G31/100)*$C$31</f>
        <v>37887.199999999997</v>
      </c>
      <c r="H32" s="294"/>
      <c r="I32" s="294">
        <f t="shared" ref="I32" si="35">(I31/100)*$C$31</f>
        <v>75774.41</v>
      </c>
      <c r="J32" s="294"/>
      <c r="K32" s="294">
        <f t="shared" ref="K32" si="36">(K31/100)*$C$31</f>
        <v>98506.73</v>
      </c>
      <c r="L32" s="294"/>
      <c r="M32" s="294">
        <f t="shared" ref="M32" si="37">(M31/100)*$C$31</f>
        <v>0</v>
      </c>
      <c r="N32" s="294"/>
      <c r="O32" s="294">
        <f t="shared" ref="O32" si="38">(O31/100)*$C$31</f>
        <v>0</v>
      </c>
      <c r="P32" s="294"/>
      <c r="Q32" s="294">
        <f t="shared" ref="Q32" si="39">(Q31/100)*$C$31</f>
        <v>0</v>
      </c>
      <c r="R32" s="294"/>
      <c r="S32" s="294">
        <f t="shared" ref="S32" si="40">(S31/100)*$C$31</f>
        <v>0</v>
      </c>
      <c r="T32" s="294"/>
      <c r="U32" s="296">
        <f t="shared" ref="U32" si="41">(U31/100)*$C$31</f>
        <v>0</v>
      </c>
      <c r="V32" s="296"/>
      <c r="W32" s="296">
        <f t="shared" ref="W32" si="42">(W31/100)*$C$31</f>
        <v>0</v>
      </c>
      <c r="X32" s="296"/>
      <c r="Y32" s="166"/>
      <c r="Z32" s="166"/>
      <c r="AA32" s="192">
        <f>AA31*100</f>
        <v>17</v>
      </c>
      <c r="AB32" s="192">
        <f t="shared" ref="AB32:AT32" si="43">AB31*100</f>
        <v>17</v>
      </c>
      <c r="AC32" s="192">
        <f t="shared" si="43"/>
        <v>15</v>
      </c>
      <c r="AD32" s="192">
        <f t="shared" si="43"/>
        <v>30</v>
      </c>
      <c r="AE32" s="192">
        <f t="shared" si="43"/>
        <v>30</v>
      </c>
      <c r="AF32" s="192">
        <f t="shared" si="43"/>
        <v>59</v>
      </c>
      <c r="AG32" s="192">
        <f t="shared" si="43"/>
        <v>39</v>
      </c>
      <c r="AH32" s="192">
        <f t="shared" si="43"/>
        <v>97</v>
      </c>
      <c r="AI32" s="192">
        <f t="shared" si="43"/>
        <v>0</v>
      </c>
      <c r="AJ32" s="192">
        <f t="shared" si="43"/>
        <v>0</v>
      </c>
      <c r="AK32" s="192">
        <f t="shared" si="43"/>
        <v>0</v>
      </c>
      <c r="AL32" s="192">
        <f t="shared" si="43"/>
        <v>0</v>
      </c>
      <c r="AM32" s="192">
        <f t="shared" si="43"/>
        <v>0</v>
      </c>
      <c r="AN32" s="192">
        <f t="shared" si="43"/>
        <v>0</v>
      </c>
      <c r="AO32" s="192">
        <f t="shared" si="43"/>
        <v>0</v>
      </c>
      <c r="AP32" s="192">
        <f t="shared" si="43"/>
        <v>0</v>
      </c>
      <c r="AQ32" s="192">
        <f t="shared" si="43"/>
        <v>0</v>
      </c>
      <c r="AR32" s="192">
        <f t="shared" si="43"/>
        <v>0</v>
      </c>
      <c r="AS32" s="192">
        <f t="shared" si="43"/>
        <v>0</v>
      </c>
      <c r="AT32" s="192">
        <f t="shared" si="43"/>
        <v>0</v>
      </c>
    </row>
    <row r="33" spans="1:46" ht="15.75" thickBot="1">
      <c r="A33" s="286" t="s">
        <v>121</v>
      </c>
      <c r="B33" s="286"/>
      <c r="C33" s="287"/>
      <c r="D33" s="288"/>
      <c r="E33" s="289">
        <f>AB32</f>
        <v>17</v>
      </c>
      <c r="F33" s="289"/>
      <c r="G33" s="289">
        <f>E33+G31</f>
        <v>32</v>
      </c>
      <c r="H33" s="289"/>
      <c r="I33" s="290">
        <f>IF((G33=100),0,G33+I31)</f>
        <v>62</v>
      </c>
      <c r="J33" s="291"/>
      <c r="K33" s="290">
        <f>IF((I33=100),0,I33+K31)</f>
        <v>101</v>
      </c>
      <c r="L33" s="291"/>
      <c r="M33" s="290">
        <f>IF((K33=100),0,K33+M31)</f>
        <v>101</v>
      </c>
      <c r="N33" s="291"/>
      <c r="O33" s="290">
        <f>IF((M33=100),0,M33+O31)</f>
        <v>101</v>
      </c>
      <c r="P33" s="291"/>
      <c r="Q33" s="290">
        <f>IF((O33=100),0,O33+Q31)</f>
        <v>101</v>
      </c>
      <c r="R33" s="291"/>
      <c r="S33" s="290">
        <f>IF((Q33=100),0,Q33+S31)</f>
        <v>101</v>
      </c>
      <c r="T33" s="291"/>
      <c r="U33" s="290">
        <f>IF((S33=100),0,S33+U31)</f>
        <v>101</v>
      </c>
      <c r="V33" s="291"/>
      <c r="W33" s="290">
        <f>IF((U33=100),0,U33+W31)</f>
        <v>101</v>
      </c>
      <c r="X33" s="291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</row>
    <row r="34" spans="1:46" ht="15.75" thickBot="1">
      <c r="A34" s="286" t="s">
        <v>122</v>
      </c>
      <c r="B34" s="286"/>
      <c r="C34" s="287"/>
      <c r="D34" s="288"/>
      <c r="E34" s="292">
        <f>(E33/100)*$C$31</f>
        <v>42938.83</v>
      </c>
      <c r="F34" s="292"/>
      <c r="G34" s="292">
        <f t="shared" ref="G34" si="44">(G33/100)*$C$31</f>
        <v>80826.03</v>
      </c>
      <c r="H34" s="292"/>
      <c r="I34" s="292">
        <f t="shared" ref="I34" si="45">(I33/100)*$C$31</f>
        <v>156600.44</v>
      </c>
      <c r="J34" s="292"/>
      <c r="K34" s="292">
        <f t="shared" ref="K34" si="46">(K33/100)*$C$31</f>
        <v>255107.16</v>
      </c>
      <c r="L34" s="292"/>
      <c r="M34" s="292">
        <f t="shared" ref="M34" si="47">(M33/100)*$C$31</f>
        <v>255107.16</v>
      </c>
      <c r="N34" s="292"/>
      <c r="O34" s="292">
        <f t="shared" ref="O34" si="48">(O33/100)*$C$31</f>
        <v>255107.16</v>
      </c>
      <c r="P34" s="292"/>
      <c r="Q34" s="292">
        <f t="shared" ref="Q34" si="49">(Q33/100)*$C$31</f>
        <v>255107.16</v>
      </c>
      <c r="R34" s="292"/>
      <c r="S34" s="292">
        <f t="shared" ref="S34" si="50">(S33/100)*$C$31</f>
        <v>255107.16</v>
      </c>
      <c r="T34" s="292"/>
      <c r="U34" s="293">
        <f t="shared" ref="U34" si="51">(U33/100)*$C$31</f>
        <v>255107.16</v>
      </c>
      <c r="V34" s="293"/>
      <c r="W34" s="293">
        <f t="shared" ref="W34" si="52">(W33/100)*$C$31</f>
        <v>255107.16</v>
      </c>
      <c r="X34" s="293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</row>
    <row r="35" spans="1:46" ht="15">
      <c r="A35" s="208"/>
      <c r="B35" s="208"/>
      <c r="C35" s="209"/>
      <c r="D35" s="209"/>
      <c r="E35" s="209"/>
      <c r="F35" s="209"/>
      <c r="G35" s="210"/>
      <c r="H35" s="210"/>
      <c r="I35" s="211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</row>
    <row r="36" spans="1:46" ht="15">
      <c r="A36" s="98" t="str">
        <f>Lista!C32</f>
        <v>Maravilha (SC), 11 de NOVEMBRO de 2016.</v>
      </c>
      <c r="B36" s="209"/>
      <c r="C36" s="209"/>
      <c r="D36" s="209"/>
      <c r="E36" s="209"/>
      <c r="F36" s="205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</row>
    <row r="37" spans="1:46" ht="15">
      <c r="A37" s="98"/>
      <c r="B37" s="98"/>
      <c r="C37" s="98"/>
      <c r="D37" s="98"/>
      <c r="E37" s="98"/>
      <c r="F37" s="166"/>
      <c r="G37" s="212"/>
      <c r="H37" s="283"/>
      <c r="I37" s="283"/>
      <c r="J37" s="283"/>
      <c r="K37" s="283"/>
      <c r="L37" s="212"/>
      <c r="M37" s="212"/>
      <c r="N37" s="212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</row>
    <row r="38" spans="1:46" ht="15">
      <c r="A38" s="98"/>
      <c r="B38" s="98"/>
      <c r="C38" s="98"/>
      <c r="D38" s="98"/>
      <c r="E38" s="213"/>
      <c r="F38" s="213"/>
      <c r="G38" s="214"/>
      <c r="H38" s="284" t="s">
        <v>123</v>
      </c>
      <c r="I38" s="284"/>
      <c r="J38" s="284"/>
      <c r="K38" s="284"/>
      <c r="L38" s="214"/>
      <c r="M38" s="214"/>
      <c r="N38" s="214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</row>
    <row r="39" spans="1:46" ht="15">
      <c r="A39" s="98"/>
      <c r="B39" s="98"/>
      <c r="C39" s="98"/>
      <c r="D39" s="98"/>
      <c r="E39" s="98"/>
      <c r="F39" s="166"/>
      <c r="G39" s="215"/>
      <c r="H39" s="285" t="s">
        <v>124</v>
      </c>
      <c r="I39" s="285"/>
      <c r="J39" s="285"/>
      <c r="K39" s="285"/>
      <c r="L39" s="215"/>
      <c r="M39" s="215"/>
      <c r="N39" s="215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</row>
    <row r="40" spans="1:46" ht="15">
      <c r="A40" s="98"/>
      <c r="B40" s="98"/>
      <c r="C40" s="98"/>
      <c r="D40" s="98"/>
      <c r="E40" s="98"/>
      <c r="F40" s="166"/>
      <c r="G40" s="215"/>
      <c r="H40" s="285" t="s">
        <v>125</v>
      </c>
      <c r="I40" s="285"/>
      <c r="J40" s="285"/>
      <c r="K40" s="285"/>
      <c r="L40" s="215"/>
      <c r="M40" s="215"/>
      <c r="N40" s="215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</row>
  </sheetData>
  <mergeCells count="77">
    <mergeCell ref="Q8:R8"/>
    <mergeCell ref="S8:T8"/>
    <mergeCell ref="U8:V8"/>
    <mergeCell ref="W8:X8"/>
    <mergeCell ref="A1:T1"/>
    <mergeCell ref="A7:A9"/>
    <mergeCell ref="B7:B9"/>
    <mergeCell ref="C7:C9"/>
    <mergeCell ref="D7:D9"/>
    <mergeCell ref="E8:F8"/>
    <mergeCell ref="G8:H8"/>
    <mergeCell ref="I8:J8"/>
    <mergeCell ref="K8:L8"/>
    <mergeCell ref="M8:N8"/>
    <mergeCell ref="O8:P8"/>
    <mergeCell ref="E7:L7"/>
    <mergeCell ref="AM8:AN8"/>
    <mergeCell ref="AO8:AP8"/>
    <mergeCell ref="AQ8:AR8"/>
    <mergeCell ref="AS8:AT8"/>
    <mergeCell ref="A31:B31"/>
    <mergeCell ref="E31:F31"/>
    <mergeCell ref="G31:H31"/>
    <mergeCell ref="I31:J31"/>
    <mergeCell ref="K31:L31"/>
    <mergeCell ref="M31:N31"/>
    <mergeCell ref="AA8:AB8"/>
    <mergeCell ref="AC8:AD8"/>
    <mergeCell ref="AE8:AF8"/>
    <mergeCell ref="AG8:AH8"/>
    <mergeCell ref="AI8:AJ8"/>
    <mergeCell ref="AK8:AL8"/>
    <mergeCell ref="Q31:R31"/>
    <mergeCell ref="S31:T31"/>
    <mergeCell ref="U31:V31"/>
    <mergeCell ref="W31:X31"/>
    <mergeCell ref="A32:B32"/>
    <mergeCell ref="C32:D32"/>
    <mergeCell ref="E32:F32"/>
    <mergeCell ref="G32:H32"/>
    <mergeCell ref="I32:J32"/>
    <mergeCell ref="W32:X32"/>
    <mergeCell ref="S32:T32"/>
    <mergeCell ref="U32:V32"/>
    <mergeCell ref="O31:P31"/>
    <mergeCell ref="M33:N33"/>
    <mergeCell ref="O33:P33"/>
    <mergeCell ref="Q33:R33"/>
    <mergeCell ref="K32:L32"/>
    <mergeCell ref="M32:N32"/>
    <mergeCell ref="O32:P32"/>
    <mergeCell ref="Q32:R32"/>
    <mergeCell ref="S33:T33"/>
    <mergeCell ref="U33:V33"/>
    <mergeCell ref="W33:X33"/>
    <mergeCell ref="A34:B34"/>
    <mergeCell ref="C34:D34"/>
    <mergeCell ref="E34:F34"/>
    <mergeCell ref="G34:H34"/>
    <mergeCell ref="I34:J34"/>
    <mergeCell ref="K34:L34"/>
    <mergeCell ref="M34:N34"/>
    <mergeCell ref="Q34:R34"/>
    <mergeCell ref="S34:T34"/>
    <mergeCell ref="U34:V34"/>
    <mergeCell ref="W34:X34"/>
    <mergeCell ref="O34:P34"/>
    <mergeCell ref="K33:L33"/>
    <mergeCell ref="H37:K37"/>
    <mergeCell ref="H38:K38"/>
    <mergeCell ref="H39:K39"/>
    <mergeCell ref="H40:K40"/>
    <mergeCell ref="A33:B33"/>
    <mergeCell ref="C33:D33"/>
    <mergeCell ref="E33:F33"/>
    <mergeCell ref="G33:H33"/>
    <mergeCell ref="I33:J33"/>
  </mergeCells>
  <conditionalFormatting sqref="AA31:AT32 E31:E34 U31:U34 W31:W34 G31:G34 I31:I34 K31:K34 M31:M34 O31:O34 Q31:Q34 S31:S34 H10:H29 J10:J29 L10:L29 N10:N29 P10:P29 R10:R29 T10:T29 V10:V29 X10:X29 F10:F29 D10:D29">
    <cfRule type="cellIs" dxfId="0" priority="29" operator="greaterThan">
      <formula>0</formula>
    </cfRule>
  </conditionalFormatting>
  <pageMargins left="0.51181102362204722" right="1.7716535433070868" top="0.78740157480314965" bottom="0.78740157480314965" header="0.31496062992125984" footer="0.31496062992125984"/>
  <pageSetup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47" zoomScale="80" zoomScaleNormal="80" workbookViewId="0">
      <selection activeCell="D11" sqref="D11"/>
    </sheetView>
  </sheetViews>
  <sheetFormatPr defaultRowHeight="12.75"/>
  <cols>
    <col min="2" max="2" width="8" customWidth="1"/>
    <col min="3" max="3" width="16.7109375" customWidth="1"/>
    <col min="4" max="4" width="10.7109375" style="1" customWidth="1"/>
    <col min="5" max="5" width="63.7109375" customWidth="1"/>
    <col min="6" max="6" width="10.7109375" style="53" customWidth="1"/>
    <col min="7" max="7" width="7.85546875" style="113" customWidth="1"/>
    <col min="8" max="8" width="14.7109375" style="1" customWidth="1"/>
    <col min="9" max="9" width="12.7109375" style="81" customWidth="1"/>
    <col min="10" max="10" width="14.85546875" style="53" bestFit="1" customWidth="1"/>
    <col min="11" max="11" width="12.7109375" style="1" customWidth="1"/>
    <col min="12" max="12" width="11.5703125" style="1" bestFit="1" customWidth="1"/>
    <col min="258" max="258" width="7" customWidth="1"/>
    <col min="259" max="259" width="16.7109375" customWidth="1"/>
    <col min="260" max="260" width="10.7109375" customWidth="1"/>
    <col min="261" max="261" width="63.7109375" customWidth="1"/>
    <col min="262" max="262" width="10.7109375" customWidth="1"/>
    <col min="263" max="263" width="6.7109375" customWidth="1"/>
    <col min="264" max="264" width="14.7109375" customWidth="1"/>
    <col min="265" max="265" width="12.7109375" customWidth="1"/>
    <col min="266" max="266" width="13.7109375" customWidth="1"/>
    <col min="267" max="267" width="12.7109375" customWidth="1"/>
    <col min="268" max="268" width="11.5703125" bestFit="1" customWidth="1"/>
    <col min="514" max="514" width="7" customWidth="1"/>
    <col min="515" max="515" width="16.7109375" customWidth="1"/>
    <col min="516" max="516" width="10.7109375" customWidth="1"/>
    <col min="517" max="517" width="63.7109375" customWidth="1"/>
    <col min="518" max="518" width="10.7109375" customWidth="1"/>
    <col min="519" max="519" width="6.7109375" customWidth="1"/>
    <col min="520" max="520" width="14.7109375" customWidth="1"/>
    <col min="521" max="521" width="12.7109375" customWidth="1"/>
    <col min="522" max="522" width="13.7109375" customWidth="1"/>
    <col min="523" max="523" width="12.7109375" customWidth="1"/>
    <col min="524" max="524" width="11.5703125" bestFit="1" customWidth="1"/>
    <col min="770" max="770" width="7" customWidth="1"/>
    <col min="771" max="771" width="16.7109375" customWidth="1"/>
    <col min="772" max="772" width="10.7109375" customWidth="1"/>
    <col min="773" max="773" width="63.7109375" customWidth="1"/>
    <col min="774" max="774" width="10.7109375" customWidth="1"/>
    <col min="775" max="775" width="6.7109375" customWidth="1"/>
    <col min="776" max="776" width="14.7109375" customWidth="1"/>
    <col min="777" max="777" width="12.7109375" customWidth="1"/>
    <col min="778" max="778" width="13.7109375" customWidth="1"/>
    <col min="779" max="779" width="12.7109375" customWidth="1"/>
    <col min="780" max="780" width="11.5703125" bestFit="1" customWidth="1"/>
    <col min="1026" max="1026" width="7" customWidth="1"/>
    <col min="1027" max="1027" width="16.7109375" customWidth="1"/>
    <col min="1028" max="1028" width="10.7109375" customWidth="1"/>
    <col min="1029" max="1029" width="63.7109375" customWidth="1"/>
    <col min="1030" max="1030" width="10.7109375" customWidth="1"/>
    <col min="1031" max="1031" width="6.7109375" customWidth="1"/>
    <col min="1032" max="1032" width="14.7109375" customWidth="1"/>
    <col min="1033" max="1033" width="12.7109375" customWidth="1"/>
    <col min="1034" max="1034" width="13.7109375" customWidth="1"/>
    <col min="1035" max="1035" width="12.7109375" customWidth="1"/>
    <col min="1036" max="1036" width="11.5703125" bestFit="1" customWidth="1"/>
    <col min="1282" max="1282" width="7" customWidth="1"/>
    <col min="1283" max="1283" width="16.7109375" customWidth="1"/>
    <col min="1284" max="1284" width="10.7109375" customWidth="1"/>
    <col min="1285" max="1285" width="63.7109375" customWidth="1"/>
    <col min="1286" max="1286" width="10.7109375" customWidth="1"/>
    <col min="1287" max="1287" width="6.7109375" customWidth="1"/>
    <col min="1288" max="1288" width="14.7109375" customWidth="1"/>
    <col min="1289" max="1289" width="12.7109375" customWidth="1"/>
    <col min="1290" max="1290" width="13.7109375" customWidth="1"/>
    <col min="1291" max="1291" width="12.7109375" customWidth="1"/>
    <col min="1292" max="1292" width="11.5703125" bestFit="1" customWidth="1"/>
    <col min="1538" max="1538" width="7" customWidth="1"/>
    <col min="1539" max="1539" width="16.7109375" customWidth="1"/>
    <col min="1540" max="1540" width="10.7109375" customWidth="1"/>
    <col min="1541" max="1541" width="63.7109375" customWidth="1"/>
    <col min="1542" max="1542" width="10.7109375" customWidth="1"/>
    <col min="1543" max="1543" width="6.7109375" customWidth="1"/>
    <col min="1544" max="1544" width="14.7109375" customWidth="1"/>
    <col min="1545" max="1545" width="12.7109375" customWidth="1"/>
    <col min="1546" max="1546" width="13.7109375" customWidth="1"/>
    <col min="1547" max="1547" width="12.7109375" customWidth="1"/>
    <col min="1548" max="1548" width="11.5703125" bestFit="1" customWidth="1"/>
    <col min="1794" max="1794" width="7" customWidth="1"/>
    <col min="1795" max="1795" width="16.7109375" customWidth="1"/>
    <col min="1796" max="1796" width="10.7109375" customWidth="1"/>
    <col min="1797" max="1797" width="63.7109375" customWidth="1"/>
    <col min="1798" max="1798" width="10.7109375" customWidth="1"/>
    <col min="1799" max="1799" width="6.7109375" customWidth="1"/>
    <col min="1800" max="1800" width="14.7109375" customWidth="1"/>
    <col min="1801" max="1801" width="12.7109375" customWidth="1"/>
    <col min="1802" max="1802" width="13.7109375" customWidth="1"/>
    <col min="1803" max="1803" width="12.7109375" customWidth="1"/>
    <col min="1804" max="1804" width="11.5703125" bestFit="1" customWidth="1"/>
    <col min="2050" max="2050" width="7" customWidth="1"/>
    <col min="2051" max="2051" width="16.7109375" customWidth="1"/>
    <col min="2052" max="2052" width="10.7109375" customWidth="1"/>
    <col min="2053" max="2053" width="63.7109375" customWidth="1"/>
    <col min="2054" max="2054" width="10.7109375" customWidth="1"/>
    <col min="2055" max="2055" width="6.7109375" customWidth="1"/>
    <col min="2056" max="2056" width="14.7109375" customWidth="1"/>
    <col min="2057" max="2057" width="12.7109375" customWidth="1"/>
    <col min="2058" max="2058" width="13.7109375" customWidth="1"/>
    <col min="2059" max="2059" width="12.7109375" customWidth="1"/>
    <col min="2060" max="2060" width="11.5703125" bestFit="1" customWidth="1"/>
    <col min="2306" max="2306" width="7" customWidth="1"/>
    <col min="2307" max="2307" width="16.7109375" customWidth="1"/>
    <col min="2308" max="2308" width="10.7109375" customWidth="1"/>
    <col min="2309" max="2309" width="63.7109375" customWidth="1"/>
    <col min="2310" max="2310" width="10.7109375" customWidth="1"/>
    <col min="2311" max="2311" width="6.7109375" customWidth="1"/>
    <col min="2312" max="2312" width="14.7109375" customWidth="1"/>
    <col min="2313" max="2313" width="12.7109375" customWidth="1"/>
    <col min="2314" max="2314" width="13.7109375" customWidth="1"/>
    <col min="2315" max="2315" width="12.7109375" customWidth="1"/>
    <col min="2316" max="2316" width="11.5703125" bestFit="1" customWidth="1"/>
    <col min="2562" max="2562" width="7" customWidth="1"/>
    <col min="2563" max="2563" width="16.7109375" customWidth="1"/>
    <col min="2564" max="2564" width="10.7109375" customWidth="1"/>
    <col min="2565" max="2565" width="63.7109375" customWidth="1"/>
    <col min="2566" max="2566" width="10.7109375" customWidth="1"/>
    <col min="2567" max="2567" width="6.7109375" customWidth="1"/>
    <col min="2568" max="2568" width="14.7109375" customWidth="1"/>
    <col min="2569" max="2569" width="12.7109375" customWidth="1"/>
    <col min="2570" max="2570" width="13.7109375" customWidth="1"/>
    <col min="2571" max="2571" width="12.7109375" customWidth="1"/>
    <col min="2572" max="2572" width="11.5703125" bestFit="1" customWidth="1"/>
    <col min="2818" max="2818" width="7" customWidth="1"/>
    <col min="2819" max="2819" width="16.7109375" customWidth="1"/>
    <col min="2820" max="2820" width="10.7109375" customWidth="1"/>
    <col min="2821" max="2821" width="63.7109375" customWidth="1"/>
    <col min="2822" max="2822" width="10.7109375" customWidth="1"/>
    <col min="2823" max="2823" width="6.7109375" customWidth="1"/>
    <col min="2824" max="2824" width="14.7109375" customWidth="1"/>
    <col min="2825" max="2825" width="12.7109375" customWidth="1"/>
    <col min="2826" max="2826" width="13.7109375" customWidth="1"/>
    <col min="2827" max="2827" width="12.7109375" customWidth="1"/>
    <col min="2828" max="2828" width="11.5703125" bestFit="1" customWidth="1"/>
    <col min="3074" max="3074" width="7" customWidth="1"/>
    <col min="3075" max="3075" width="16.7109375" customWidth="1"/>
    <col min="3076" max="3076" width="10.7109375" customWidth="1"/>
    <col min="3077" max="3077" width="63.7109375" customWidth="1"/>
    <col min="3078" max="3078" width="10.7109375" customWidth="1"/>
    <col min="3079" max="3079" width="6.7109375" customWidth="1"/>
    <col min="3080" max="3080" width="14.7109375" customWidth="1"/>
    <col min="3081" max="3081" width="12.7109375" customWidth="1"/>
    <col min="3082" max="3082" width="13.7109375" customWidth="1"/>
    <col min="3083" max="3083" width="12.7109375" customWidth="1"/>
    <col min="3084" max="3084" width="11.5703125" bestFit="1" customWidth="1"/>
    <col min="3330" max="3330" width="7" customWidth="1"/>
    <col min="3331" max="3331" width="16.7109375" customWidth="1"/>
    <col min="3332" max="3332" width="10.7109375" customWidth="1"/>
    <col min="3333" max="3333" width="63.7109375" customWidth="1"/>
    <col min="3334" max="3334" width="10.7109375" customWidth="1"/>
    <col min="3335" max="3335" width="6.7109375" customWidth="1"/>
    <col min="3336" max="3336" width="14.7109375" customWidth="1"/>
    <col min="3337" max="3337" width="12.7109375" customWidth="1"/>
    <col min="3338" max="3338" width="13.7109375" customWidth="1"/>
    <col min="3339" max="3339" width="12.7109375" customWidth="1"/>
    <col min="3340" max="3340" width="11.5703125" bestFit="1" customWidth="1"/>
    <col min="3586" max="3586" width="7" customWidth="1"/>
    <col min="3587" max="3587" width="16.7109375" customWidth="1"/>
    <col min="3588" max="3588" width="10.7109375" customWidth="1"/>
    <col min="3589" max="3589" width="63.7109375" customWidth="1"/>
    <col min="3590" max="3590" width="10.7109375" customWidth="1"/>
    <col min="3591" max="3591" width="6.7109375" customWidth="1"/>
    <col min="3592" max="3592" width="14.7109375" customWidth="1"/>
    <col min="3593" max="3593" width="12.7109375" customWidth="1"/>
    <col min="3594" max="3594" width="13.7109375" customWidth="1"/>
    <col min="3595" max="3595" width="12.7109375" customWidth="1"/>
    <col min="3596" max="3596" width="11.5703125" bestFit="1" customWidth="1"/>
    <col min="3842" max="3842" width="7" customWidth="1"/>
    <col min="3843" max="3843" width="16.7109375" customWidth="1"/>
    <col min="3844" max="3844" width="10.7109375" customWidth="1"/>
    <col min="3845" max="3845" width="63.7109375" customWidth="1"/>
    <col min="3846" max="3846" width="10.7109375" customWidth="1"/>
    <col min="3847" max="3847" width="6.7109375" customWidth="1"/>
    <col min="3848" max="3848" width="14.7109375" customWidth="1"/>
    <col min="3849" max="3849" width="12.7109375" customWidth="1"/>
    <col min="3850" max="3850" width="13.7109375" customWidth="1"/>
    <col min="3851" max="3851" width="12.7109375" customWidth="1"/>
    <col min="3852" max="3852" width="11.5703125" bestFit="1" customWidth="1"/>
    <col min="4098" max="4098" width="7" customWidth="1"/>
    <col min="4099" max="4099" width="16.7109375" customWidth="1"/>
    <col min="4100" max="4100" width="10.7109375" customWidth="1"/>
    <col min="4101" max="4101" width="63.7109375" customWidth="1"/>
    <col min="4102" max="4102" width="10.7109375" customWidth="1"/>
    <col min="4103" max="4103" width="6.7109375" customWidth="1"/>
    <col min="4104" max="4104" width="14.7109375" customWidth="1"/>
    <col min="4105" max="4105" width="12.7109375" customWidth="1"/>
    <col min="4106" max="4106" width="13.7109375" customWidth="1"/>
    <col min="4107" max="4107" width="12.7109375" customWidth="1"/>
    <col min="4108" max="4108" width="11.5703125" bestFit="1" customWidth="1"/>
    <col min="4354" max="4354" width="7" customWidth="1"/>
    <col min="4355" max="4355" width="16.7109375" customWidth="1"/>
    <col min="4356" max="4356" width="10.7109375" customWidth="1"/>
    <col min="4357" max="4357" width="63.7109375" customWidth="1"/>
    <col min="4358" max="4358" width="10.7109375" customWidth="1"/>
    <col min="4359" max="4359" width="6.7109375" customWidth="1"/>
    <col min="4360" max="4360" width="14.7109375" customWidth="1"/>
    <col min="4361" max="4361" width="12.7109375" customWidth="1"/>
    <col min="4362" max="4362" width="13.7109375" customWidth="1"/>
    <col min="4363" max="4363" width="12.7109375" customWidth="1"/>
    <col min="4364" max="4364" width="11.5703125" bestFit="1" customWidth="1"/>
    <col min="4610" max="4610" width="7" customWidth="1"/>
    <col min="4611" max="4611" width="16.7109375" customWidth="1"/>
    <col min="4612" max="4612" width="10.7109375" customWidth="1"/>
    <col min="4613" max="4613" width="63.7109375" customWidth="1"/>
    <col min="4614" max="4614" width="10.7109375" customWidth="1"/>
    <col min="4615" max="4615" width="6.7109375" customWidth="1"/>
    <col min="4616" max="4616" width="14.7109375" customWidth="1"/>
    <col min="4617" max="4617" width="12.7109375" customWidth="1"/>
    <col min="4618" max="4618" width="13.7109375" customWidth="1"/>
    <col min="4619" max="4619" width="12.7109375" customWidth="1"/>
    <col min="4620" max="4620" width="11.5703125" bestFit="1" customWidth="1"/>
    <col min="4866" max="4866" width="7" customWidth="1"/>
    <col min="4867" max="4867" width="16.7109375" customWidth="1"/>
    <col min="4868" max="4868" width="10.7109375" customWidth="1"/>
    <col min="4869" max="4869" width="63.7109375" customWidth="1"/>
    <col min="4870" max="4870" width="10.7109375" customWidth="1"/>
    <col min="4871" max="4871" width="6.7109375" customWidth="1"/>
    <col min="4872" max="4872" width="14.7109375" customWidth="1"/>
    <col min="4873" max="4873" width="12.7109375" customWidth="1"/>
    <col min="4874" max="4874" width="13.7109375" customWidth="1"/>
    <col min="4875" max="4875" width="12.7109375" customWidth="1"/>
    <col min="4876" max="4876" width="11.5703125" bestFit="1" customWidth="1"/>
    <col min="5122" max="5122" width="7" customWidth="1"/>
    <col min="5123" max="5123" width="16.7109375" customWidth="1"/>
    <col min="5124" max="5124" width="10.7109375" customWidth="1"/>
    <col min="5125" max="5125" width="63.7109375" customWidth="1"/>
    <col min="5126" max="5126" width="10.7109375" customWidth="1"/>
    <col min="5127" max="5127" width="6.7109375" customWidth="1"/>
    <col min="5128" max="5128" width="14.7109375" customWidth="1"/>
    <col min="5129" max="5129" width="12.7109375" customWidth="1"/>
    <col min="5130" max="5130" width="13.7109375" customWidth="1"/>
    <col min="5131" max="5131" width="12.7109375" customWidth="1"/>
    <col min="5132" max="5132" width="11.5703125" bestFit="1" customWidth="1"/>
    <col min="5378" max="5378" width="7" customWidth="1"/>
    <col min="5379" max="5379" width="16.7109375" customWidth="1"/>
    <col min="5380" max="5380" width="10.7109375" customWidth="1"/>
    <col min="5381" max="5381" width="63.7109375" customWidth="1"/>
    <col min="5382" max="5382" width="10.7109375" customWidth="1"/>
    <col min="5383" max="5383" width="6.7109375" customWidth="1"/>
    <col min="5384" max="5384" width="14.7109375" customWidth="1"/>
    <col min="5385" max="5385" width="12.7109375" customWidth="1"/>
    <col min="5386" max="5386" width="13.7109375" customWidth="1"/>
    <col min="5387" max="5387" width="12.7109375" customWidth="1"/>
    <col min="5388" max="5388" width="11.5703125" bestFit="1" customWidth="1"/>
    <col min="5634" max="5634" width="7" customWidth="1"/>
    <col min="5635" max="5635" width="16.7109375" customWidth="1"/>
    <col min="5636" max="5636" width="10.7109375" customWidth="1"/>
    <col min="5637" max="5637" width="63.7109375" customWidth="1"/>
    <col min="5638" max="5638" width="10.7109375" customWidth="1"/>
    <col min="5639" max="5639" width="6.7109375" customWidth="1"/>
    <col min="5640" max="5640" width="14.7109375" customWidth="1"/>
    <col min="5641" max="5641" width="12.7109375" customWidth="1"/>
    <col min="5642" max="5642" width="13.7109375" customWidth="1"/>
    <col min="5643" max="5643" width="12.7109375" customWidth="1"/>
    <col min="5644" max="5644" width="11.5703125" bestFit="1" customWidth="1"/>
    <col min="5890" max="5890" width="7" customWidth="1"/>
    <col min="5891" max="5891" width="16.7109375" customWidth="1"/>
    <col min="5892" max="5892" width="10.7109375" customWidth="1"/>
    <col min="5893" max="5893" width="63.7109375" customWidth="1"/>
    <col min="5894" max="5894" width="10.7109375" customWidth="1"/>
    <col min="5895" max="5895" width="6.7109375" customWidth="1"/>
    <col min="5896" max="5896" width="14.7109375" customWidth="1"/>
    <col min="5897" max="5897" width="12.7109375" customWidth="1"/>
    <col min="5898" max="5898" width="13.7109375" customWidth="1"/>
    <col min="5899" max="5899" width="12.7109375" customWidth="1"/>
    <col min="5900" max="5900" width="11.5703125" bestFit="1" customWidth="1"/>
    <col min="6146" max="6146" width="7" customWidth="1"/>
    <col min="6147" max="6147" width="16.7109375" customWidth="1"/>
    <col min="6148" max="6148" width="10.7109375" customWidth="1"/>
    <col min="6149" max="6149" width="63.7109375" customWidth="1"/>
    <col min="6150" max="6150" width="10.7109375" customWidth="1"/>
    <col min="6151" max="6151" width="6.7109375" customWidth="1"/>
    <col min="6152" max="6152" width="14.7109375" customWidth="1"/>
    <col min="6153" max="6153" width="12.7109375" customWidth="1"/>
    <col min="6154" max="6154" width="13.7109375" customWidth="1"/>
    <col min="6155" max="6155" width="12.7109375" customWidth="1"/>
    <col min="6156" max="6156" width="11.5703125" bestFit="1" customWidth="1"/>
    <col min="6402" max="6402" width="7" customWidth="1"/>
    <col min="6403" max="6403" width="16.7109375" customWidth="1"/>
    <col min="6404" max="6404" width="10.7109375" customWidth="1"/>
    <col min="6405" max="6405" width="63.7109375" customWidth="1"/>
    <col min="6406" max="6406" width="10.7109375" customWidth="1"/>
    <col min="6407" max="6407" width="6.7109375" customWidth="1"/>
    <col min="6408" max="6408" width="14.7109375" customWidth="1"/>
    <col min="6409" max="6409" width="12.7109375" customWidth="1"/>
    <col min="6410" max="6410" width="13.7109375" customWidth="1"/>
    <col min="6411" max="6411" width="12.7109375" customWidth="1"/>
    <col min="6412" max="6412" width="11.5703125" bestFit="1" customWidth="1"/>
    <col min="6658" max="6658" width="7" customWidth="1"/>
    <col min="6659" max="6659" width="16.7109375" customWidth="1"/>
    <col min="6660" max="6660" width="10.7109375" customWidth="1"/>
    <col min="6661" max="6661" width="63.7109375" customWidth="1"/>
    <col min="6662" max="6662" width="10.7109375" customWidth="1"/>
    <col min="6663" max="6663" width="6.7109375" customWidth="1"/>
    <col min="6664" max="6664" width="14.7109375" customWidth="1"/>
    <col min="6665" max="6665" width="12.7109375" customWidth="1"/>
    <col min="6666" max="6666" width="13.7109375" customWidth="1"/>
    <col min="6667" max="6667" width="12.7109375" customWidth="1"/>
    <col min="6668" max="6668" width="11.5703125" bestFit="1" customWidth="1"/>
    <col min="6914" max="6914" width="7" customWidth="1"/>
    <col min="6915" max="6915" width="16.7109375" customWidth="1"/>
    <col min="6916" max="6916" width="10.7109375" customWidth="1"/>
    <col min="6917" max="6917" width="63.7109375" customWidth="1"/>
    <col min="6918" max="6918" width="10.7109375" customWidth="1"/>
    <col min="6919" max="6919" width="6.7109375" customWidth="1"/>
    <col min="6920" max="6920" width="14.7109375" customWidth="1"/>
    <col min="6921" max="6921" width="12.7109375" customWidth="1"/>
    <col min="6922" max="6922" width="13.7109375" customWidth="1"/>
    <col min="6923" max="6923" width="12.7109375" customWidth="1"/>
    <col min="6924" max="6924" width="11.5703125" bestFit="1" customWidth="1"/>
    <col min="7170" max="7170" width="7" customWidth="1"/>
    <col min="7171" max="7171" width="16.7109375" customWidth="1"/>
    <col min="7172" max="7172" width="10.7109375" customWidth="1"/>
    <col min="7173" max="7173" width="63.7109375" customWidth="1"/>
    <col min="7174" max="7174" width="10.7109375" customWidth="1"/>
    <col min="7175" max="7175" width="6.7109375" customWidth="1"/>
    <col min="7176" max="7176" width="14.7109375" customWidth="1"/>
    <col min="7177" max="7177" width="12.7109375" customWidth="1"/>
    <col min="7178" max="7178" width="13.7109375" customWidth="1"/>
    <col min="7179" max="7179" width="12.7109375" customWidth="1"/>
    <col min="7180" max="7180" width="11.5703125" bestFit="1" customWidth="1"/>
    <col min="7426" max="7426" width="7" customWidth="1"/>
    <col min="7427" max="7427" width="16.7109375" customWidth="1"/>
    <col min="7428" max="7428" width="10.7109375" customWidth="1"/>
    <col min="7429" max="7429" width="63.7109375" customWidth="1"/>
    <col min="7430" max="7430" width="10.7109375" customWidth="1"/>
    <col min="7431" max="7431" width="6.7109375" customWidth="1"/>
    <col min="7432" max="7432" width="14.7109375" customWidth="1"/>
    <col min="7433" max="7433" width="12.7109375" customWidth="1"/>
    <col min="7434" max="7434" width="13.7109375" customWidth="1"/>
    <col min="7435" max="7435" width="12.7109375" customWidth="1"/>
    <col min="7436" max="7436" width="11.5703125" bestFit="1" customWidth="1"/>
    <col min="7682" max="7682" width="7" customWidth="1"/>
    <col min="7683" max="7683" width="16.7109375" customWidth="1"/>
    <col min="7684" max="7684" width="10.7109375" customWidth="1"/>
    <col min="7685" max="7685" width="63.7109375" customWidth="1"/>
    <col min="7686" max="7686" width="10.7109375" customWidth="1"/>
    <col min="7687" max="7687" width="6.7109375" customWidth="1"/>
    <col min="7688" max="7688" width="14.7109375" customWidth="1"/>
    <col min="7689" max="7689" width="12.7109375" customWidth="1"/>
    <col min="7690" max="7690" width="13.7109375" customWidth="1"/>
    <col min="7691" max="7691" width="12.7109375" customWidth="1"/>
    <col min="7692" max="7692" width="11.5703125" bestFit="1" customWidth="1"/>
    <col min="7938" max="7938" width="7" customWidth="1"/>
    <col min="7939" max="7939" width="16.7109375" customWidth="1"/>
    <col min="7940" max="7940" width="10.7109375" customWidth="1"/>
    <col min="7941" max="7941" width="63.7109375" customWidth="1"/>
    <col min="7942" max="7942" width="10.7109375" customWidth="1"/>
    <col min="7943" max="7943" width="6.7109375" customWidth="1"/>
    <col min="7944" max="7944" width="14.7109375" customWidth="1"/>
    <col min="7945" max="7945" width="12.7109375" customWidth="1"/>
    <col min="7946" max="7946" width="13.7109375" customWidth="1"/>
    <col min="7947" max="7947" width="12.7109375" customWidth="1"/>
    <col min="7948" max="7948" width="11.5703125" bestFit="1" customWidth="1"/>
    <col min="8194" max="8194" width="7" customWidth="1"/>
    <col min="8195" max="8195" width="16.7109375" customWidth="1"/>
    <col min="8196" max="8196" width="10.7109375" customWidth="1"/>
    <col min="8197" max="8197" width="63.7109375" customWidth="1"/>
    <col min="8198" max="8198" width="10.7109375" customWidth="1"/>
    <col min="8199" max="8199" width="6.7109375" customWidth="1"/>
    <col min="8200" max="8200" width="14.7109375" customWidth="1"/>
    <col min="8201" max="8201" width="12.7109375" customWidth="1"/>
    <col min="8202" max="8202" width="13.7109375" customWidth="1"/>
    <col min="8203" max="8203" width="12.7109375" customWidth="1"/>
    <col min="8204" max="8204" width="11.5703125" bestFit="1" customWidth="1"/>
    <col min="8450" max="8450" width="7" customWidth="1"/>
    <col min="8451" max="8451" width="16.7109375" customWidth="1"/>
    <col min="8452" max="8452" width="10.7109375" customWidth="1"/>
    <col min="8453" max="8453" width="63.7109375" customWidth="1"/>
    <col min="8454" max="8454" width="10.7109375" customWidth="1"/>
    <col min="8455" max="8455" width="6.7109375" customWidth="1"/>
    <col min="8456" max="8456" width="14.7109375" customWidth="1"/>
    <col min="8457" max="8457" width="12.7109375" customWidth="1"/>
    <col min="8458" max="8458" width="13.7109375" customWidth="1"/>
    <col min="8459" max="8459" width="12.7109375" customWidth="1"/>
    <col min="8460" max="8460" width="11.5703125" bestFit="1" customWidth="1"/>
    <col min="8706" max="8706" width="7" customWidth="1"/>
    <col min="8707" max="8707" width="16.7109375" customWidth="1"/>
    <col min="8708" max="8708" width="10.7109375" customWidth="1"/>
    <col min="8709" max="8709" width="63.7109375" customWidth="1"/>
    <col min="8710" max="8710" width="10.7109375" customWidth="1"/>
    <col min="8711" max="8711" width="6.7109375" customWidth="1"/>
    <col min="8712" max="8712" width="14.7109375" customWidth="1"/>
    <col min="8713" max="8713" width="12.7109375" customWidth="1"/>
    <col min="8714" max="8714" width="13.7109375" customWidth="1"/>
    <col min="8715" max="8715" width="12.7109375" customWidth="1"/>
    <col min="8716" max="8716" width="11.5703125" bestFit="1" customWidth="1"/>
    <col min="8962" max="8962" width="7" customWidth="1"/>
    <col min="8963" max="8963" width="16.7109375" customWidth="1"/>
    <col min="8964" max="8964" width="10.7109375" customWidth="1"/>
    <col min="8965" max="8965" width="63.7109375" customWidth="1"/>
    <col min="8966" max="8966" width="10.7109375" customWidth="1"/>
    <col min="8967" max="8967" width="6.7109375" customWidth="1"/>
    <col min="8968" max="8968" width="14.7109375" customWidth="1"/>
    <col min="8969" max="8969" width="12.7109375" customWidth="1"/>
    <col min="8970" max="8970" width="13.7109375" customWidth="1"/>
    <col min="8971" max="8971" width="12.7109375" customWidth="1"/>
    <col min="8972" max="8972" width="11.5703125" bestFit="1" customWidth="1"/>
    <col min="9218" max="9218" width="7" customWidth="1"/>
    <col min="9219" max="9219" width="16.7109375" customWidth="1"/>
    <col min="9220" max="9220" width="10.7109375" customWidth="1"/>
    <col min="9221" max="9221" width="63.7109375" customWidth="1"/>
    <col min="9222" max="9222" width="10.7109375" customWidth="1"/>
    <col min="9223" max="9223" width="6.7109375" customWidth="1"/>
    <col min="9224" max="9224" width="14.7109375" customWidth="1"/>
    <col min="9225" max="9225" width="12.7109375" customWidth="1"/>
    <col min="9226" max="9226" width="13.7109375" customWidth="1"/>
    <col min="9227" max="9227" width="12.7109375" customWidth="1"/>
    <col min="9228" max="9228" width="11.5703125" bestFit="1" customWidth="1"/>
    <col min="9474" max="9474" width="7" customWidth="1"/>
    <col min="9475" max="9475" width="16.7109375" customWidth="1"/>
    <col min="9476" max="9476" width="10.7109375" customWidth="1"/>
    <col min="9477" max="9477" width="63.7109375" customWidth="1"/>
    <col min="9478" max="9478" width="10.7109375" customWidth="1"/>
    <col min="9479" max="9479" width="6.7109375" customWidth="1"/>
    <col min="9480" max="9480" width="14.7109375" customWidth="1"/>
    <col min="9481" max="9481" width="12.7109375" customWidth="1"/>
    <col min="9482" max="9482" width="13.7109375" customWidth="1"/>
    <col min="9483" max="9483" width="12.7109375" customWidth="1"/>
    <col min="9484" max="9484" width="11.5703125" bestFit="1" customWidth="1"/>
    <col min="9730" max="9730" width="7" customWidth="1"/>
    <col min="9731" max="9731" width="16.7109375" customWidth="1"/>
    <col min="9732" max="9732" width="10.7109375" customWidth="1"/>
    <col min="9733" max="9733" width="63.7109375" customWidth="1"/>
    <col min="9734" max="9734" width="10.7109375" customWidth="1"/>
    <col min="9735" max="9735" width="6.7109375" customWidth="1"/>
    <col min="9736" max="9736" width="14.7109375" customWidth="1"/>
    <col min="9737" max="9737" width="12.7109375" customWidth="1"/>
    <col min="9738" max="9738" width="13.7109375" customWidth="1"/>
    <col min="9739" max="9739" width="12.7109375" customWidth="1"/>
    <col min="9740" max="9740" width="11.5703125" bestFit="1" customWidth="1"/>
    <col min="9986" max="9986" width="7" customWidth="1"/>
    <col min="9987" max="9987" width="16.7109375" customWidth="1"/>
    <col min="9988" max="9988" width="10.7109375" customWidth="1"/>
    <col min="9989" max="9989" width="63.7109375" customWidth="1"/>
    <col min="9990" max="9990" width="10.7109375" customWidth="1"/>
    <col min="9991" max="9991" width="6.7109375" customWidth="1"/>
    <col min="9992" max="9992" width="14.7109375" customWidth="1"/>
    <col min="9993" max="9993" width="12.7109375" customWidth="1"/>
    <col min="9994" max="9994" width="13.7109375" customWidth="1"/>
    <col min="9995" max="9995" width="12.7109375" customWidth="1"/>
    <col min="9996" max="9996" width="11.5703125" bestFit="1" customWidth="1"/>
    <col min="10242" max="10242" width="7" customWidth="1"/>
    <col min="10243" max="10243" width="16.7109375" customWidth="1"/>
    <col min="10244" max="10244" width="10.7109375" customWidth="1"/>
    <col min="10245" max="10245" width="63.7109375" customWidth="1"/>
    <col min="10246" max="10246" width="10.7109375" customWidth="1"/>
    <col min="10247" max="10247" width="6.7109375" customWidth="1"/>
    <col min="10248" max="10248" width="14.7109375" customWidth="1"/>
    <col min="10249" max="10249" width="12.7109375" customWidth="1"/>
    <col min="10250" max="10250" width="13.7109375" customWidth="1"/>
    <col min="10251" max="10251" width="12.7109375" customWidth="1"/>
    <col min="10252" max="10252" width="11.5703125" bestFit="1" customWidth="1"/>
    <col min="10498" max="10498" width="7" customWidth="1"/>
    <col min="10499" max="10499" width="16.7109375" customWidth="1"/>
    <col min="10500" max="10500" width="10.7109375" customWidth="1"/>
    <col min="10501" max="10501" width="63.7109375" customWidth="1"/>
    <col min="10502" max="10502" width="10.7109375" customWidth="1"/>
    <col min="10503" max="10503" width="6.7109375" customWidth="1"/>
    <col min="10504" max="10504" width="14.7109375" customWidth="1"/>
    <col min="10505" max="10505" width="12.7109375" customWidth="1"/>
    <col min="10506" max="10506" width="13.7109375" customWidth="1"/>
    <col min="10507" max="10507" width="12.7109375" customWidth="1"/>
    <col min="10508" max="10508" width="11.5703125" bestFit="1" customWidth="1"/>
    <col min="10754" max="10754" width="7" customWidth="1"/>
    <col min="10755" max="10755" width="16.7109375" customWidth="1"/>
    <col min="10756" max="10756" width="10.7109375" customWidth="1"/>
    <col min="10757" max="10757" width="63.7109375" customWidth="1"/>
    <col min="10758" max="10758" width="10.7109375" customWidth="1"/>
    <col min="10759" max="10759" width="6.7109375" customWidth="1"/>
    <col min="10760" max="10760" width="14.7109375" customWidth="1"/>
    <col min="10761" max="10761" width="12.7109375" customWidth="1"/>
    <col min="10762" max="10762" width="13.7109375" customWidth="1"/>
    <col min="10763" max="10763" width="12.7109375" customWidth="1"/>
    <col min="10764" max="10764" width="11.5703125" bestFit="1" customWidth="1"/>
    <col min="11010" max="11010" width="7" customWidth="1"/>
    <col min="11011" max="11011" width="16.7109375" customWidth="1"/>
    <col min="11012" max="11012" width="10.7109375" customWidth="1"/>
    <col min="11013" max="11013" width="63.7109375" customWidth="1"/>
    <col min="11014" max="11014" width="10.7109375" customWidth="1"/>
    <col min="11015" max="11015" width="6.7109375" customWidth="1"/>
    <col min="11016" max="11016" width="14.7109375" customWidth="1"/>
    <col min="11017" max="11017" width="12.7109375" customWidth="1"/>
    <col min="11018" max="11018" width="13.7109375" customWidth="1"/>
    <col min="11019" max="11019" width="12.7109375" customWidth="1"/>
    <col min="11020" max="11020" width="11.5703125" bestFit="1" customWidth="1"/>
    <col min="11266" max="11266" width="7" customWidth="1"/>
    <col min="11267" max="11267" width="16.7109375" customWidth="1"/>
    <col min="11268" max="11268" width="10.7109375" customWidth="1"/>
    <col min="11269" max="11269" width="63.7109375" customWidth="1"/>
    <col min="11270" max="11270" width="10.7109375" customWidth="1"/>
    <col min="11271" max="11271" width="6.7109375" customWidth="1"/>
    <col min="11272" max="11272" width="14.7109375" customWidth="1"/>
    <col min="11273" max="11273" width="12.7109375" customWidth="1"/>
    <col min="11274" max="11274" width="13.7109375" customWidth="1"/>
    <col min="11275" max="11275" width="12.7109375" customWidth="1"/>
    <col min="11276" max="11276" width="11.5703125" bestFit="1" customWidth="1"/>
    <col min="11522" max="11522" width="7" customWidth="1"/>
    <col min="11523" max="11523" width="16.7109375" customWidth="1"/>
    <col min="11524" max="11524" width="10.7109375" customWidth="1"/>
    <col min="11525" max="11525" width="63.7109375" customWidth="1"/>
    <col min="11526" max="11526" width="10.7109375" customWidth="1"/>
    <col min="11527" max="11527" width="6.7109375" customWidth="1"/>
    <col min="11528" max="11528" width="14.7109375" customWidth="1"/>
    <col min="11529" max="11529" width="12.7109375" customWidth="1"/>
    <col min="11530" max="11530" width="13.7109375" customWidth="1"/>
    <col min="11531" max="11531" width="12.7109375" customWidth="1"/>
    <col min="11532" max="11532" width="11.5703125" bestFit="1" customWidth="1"/>
    <col min="11778" max="11778" width="7" customWidth="1"/>
    <col min="11779" max="11779" width="16.7109375" customWidth="1"/>
    <col min="11780" max="11780" width="10.7109375" customWidth="1"/>
    <col min="11781" max="11781" width="63.7109375" customWidth="1"/>
    <col min="11782" max="11782" width="10.7109375" customWidth="1"/>
    <col min="11783" max="11783" width="6.7109375" customWidth="1"/>
    <col min="11784" max="11784" width="14.7109375" customWidth="1"/>
    <col min="11785" max="11785" width="12.7109375" customWidth="1"/>
    <col min="11786" max="11786" width="13.7109375" customWidth="1"/>
    <col min="11787" max="11787" width="12.7109375" customWidth="1"/>
    <col min="11788" max="11788" width="11.5703125" bestFit="1" customWidth="1"/>
    <col min="12034" max="12034" width="7" customWidth="1"/>
    <col min="12035" max="12035" width="16.7109375" customWidth="1"/>
    <col min="12036" max="12036" width="10.7109375" customWidth="1"/>
    <col min="12037" max="12037" width="63.7109375" customWidth="1"/>
    <col min="12038" max="12038" width="10.7109375" customWidth="1"/>
    <col min="12039" max="12039" width="6.7109375" customWidth="1"/>
    <col min="12040" max="12040" width="14.7109375" customWidth="1"/>
    <col min="12041" max="12041" width="12.7109375" customWidth="1"/>
    <col min="12042" max="12042" width="13.7109375" customWidth="1"/>
    <col min="12043" max="12043" width="12.7109375" customWidth="1"/>
    <col min="12044" max="12044" width="11.5703125" bestFit="1" customWidth="1"/>
    <col min="12290" max="12290" width="7" customWidth="1"/>
    <col min="12291" max="12291" width="16.7109375" customWidth="1"/>
    <col min="12292" max="12292" width="10.7109375" customWidth="1"/>
    <col min="12293" max="12293" width="63.7109375" customWidth="1"/>
    <col min="12294" max="12294" width="10.7109375" customWidth="1"/>
    <col min="12295" max="12295" width="6.7109375" customWidth="1"/>
    <col min="12296" max="12296" width="14.7109375" customWidth="1"/>
    <col min="12297" max="12297" width="12.7109375" customWidth="1"/>
    <col min="12298" max="12298" width="13.7109375" customWidth="1"/>
    <col min="12299" max="12299" width="12.7109375" customWidth="1"/>
    <col min="12300" max="12300" width="11.5703125" bestFit="1" customWidth="1"/>
    <col min="12546" max="12546" width="7" customWidth="1"/>
    <col min="12547" max="12547" width="16.7109375" customWidth="1"/>
    <col min="12548" max="12548" width="10.7109375" customWidth="1"/>
    <col min="12549" max="12549" width="63.7109375" customWidth="1"/>
    <col min="12550" max="12550" width="10.7109375" customWidth="1"/>
    <col min="12551" max="12551" width="6.7109375" customWidth="1"/>
    <col min="12552" max="12552" width="14.7109375" customWidth="1"/>
    <col min="12553" max="12553" width="12.7109375" customWidth="1"/>
    <col min="12554" max="12554" width="13.7109375" customWidth="1"/>
    <col min="12555" max="12555" width="12.7109375" customWidth="1"/>
    <col min="12556" max="12556" width="11.5703125" bestFit="1" customWidth="1"/>
    <col min="12802" max="12802" width="7" customWidth="1"/>
    <col min="12803" max="12803" width="16.7109375" customWidth="1"/>
    <col min="12804" max="12804" width="10.7109375" customWidth="1"/>
    <col min="12805" max="12805" width="63.7109375" customWidth="1"/>
    <col min="12806" max="12806" width="10.7109375" customWidth="1"/>
    <col min="12807" max="12807" width="6.7109375" customWidth="1"/>
    <col min="12808" max="12808" width="14.7109375" customWidth="1"/>
    <col min="12809" max="12809" width="12.7109375" customWidth="1"/>
    <col min="12810" max="12810" width="13.7109375" customWidth="1"/>
    <col min="12811" max="12811" width="12.7109375" customWidth="1"/>
    <col min="12812" max="12812" width="11.5703125" bestFit="1" customWidth="1"/>
    <col min="13058" max="13058" width="7" customWidth="1"/>
    <col min="13059" max="13059" width="16.7109375" customWidth="1"/>
    <col min="13060" max="13060" width="10.7109375" customWidth="1"/>
    <col min="13061" max="13061" width="63.7109375" customWidth="1"/>
    <col min="13062" max="13062" width="10.7109375" customWidth="1"/>
    <col min="13063" max="13063" width="6.7109375" customWidth="1"/>
    <col min="13064" max="13064" width="14.7109375" customWidth="1"/>
    <col min="13065" max="13065" width="12.7109375" customWidth="1"/>
    <col min="13066" max="13066" width="13.7109375" customWidth="1"/>
    <col min="13067" max="13067" width="12.7109375" customWidth="1"/>
    <col min="13068" max="13068" width="11.5703125" bestFit="1" customWidth="1"/>
    <col min="13314" max="13314" width="7" customWidth="1"/>
    <col min="13315" max="13315" width="16.7109375" customWidth="1"/>
    <col min="13316" max="13316" width="10.7109375" customWidth="1"/>
    <col min="13317" max="13317" width="63.7109375" customWidth="1"/>
    <col min="13318" max="13318" width="10.7109375" customWidth="1"/>
    <col min="13319" max="13319" width="6.7109375" customWidth="1"/>
    <col min="13320" max="13320" width="14.7109375" customWidth="1"/>
    <col min="13321" max="13321" width="12.7109375" customWidth="1"/>
    <col min="13322" max="13322" width="13.7109375" customWidth="1"/>
    <col min="13323" max="13323" width="12.7109375" customWidth="1"/>
    <col min="13324" max="13324" width="11.5703125" bestFit="1" customWidth="1"/>
    <col min="13570" max="13570" width="7" customWidth="1"/>
    <col min="13571" max="13571" width="16.7109375" customWidth="1"/>
    <col min="13572" max="13572" width="10.7109375" customWidth="1"/>
    <col min="13573" max="13573" width="63.7109375" customWidth="1"/>
    <col min="13574" max="13574" width="10.7109375" customWidth="1"/>
    <col min="13575" max="13575" width="6.7109375" customWidth="1"/>
    <col min="13576" max="13576" width="14.7109375" customWidth="1"/>
    <col min="13577" max="13577" width="12.7109375" customWidth="1"/>
    <col min="13578" max="13578" width="13.7109375" customWidth="1"/>
    <col min="13579" max="13579" width="12.7109375" customWidth="1"/>
    <col min="13580" max="13580" width="11.5703125" bestFit="1" customWidth="1"/>
    <col min="13826" max="13826" width="7" customWidth="1"/>
    <col min="13827" max="13827" width="16.7109375" customWidth="1"/>
    <col min="13828" max="13828" width="10.7109375" customWidth="1"/>
    <col min="13829" max="13829" width="63.7109375" customWidth="1"/>
    <col min="13830" max="13830" width="10.7109375" customWidth="1"/>
    <col min="13831" max="13831" width="6.7109375" customWidth="1"/>
    <col min="13832" max="13832" width="14.7109375" customWidth="1"/>
    <col min="13833" max="13833" width="12.7109375" customWidth="1"/>
    <col min="13834" max="13834" width="13.7109375" customWidth="1"/>
    <col min="13835" max="13835" width="12.7109375" customWidth="1"/>
    <col min="13836" max="13836" width="11.5703125" bestFit="1" customWidth="1"/>
    <col min="14082" max="14082" width="7" customWidth="1"/>
    <col min="14083" max="14083" width="16.7109375" customWidth="1"/>
    <col min="14084" max="14084" width="10.7109375" customWidth="1"/>
    <col min="14085" max="14085" width="63.7109375" customWidth="1"/>
    <col min="14086" max="14086" width="10.7109375" customWidth="1"/>
    <col min="14087" max="14087" width="6.7109375" customWidth="1"/>
    <col min="14088" max="14088" width="14.7109375" customWidth="1"/>
    <col min="14089" max="14089" width="12.7109375" customWidth="1"/>
    <col min="14090" max="14090" width="13.7109375" customWidth="1"/>
    <col min="14091" max="14091" width="12.7109375" customWidth="1"/>
    <col min="14092" max="14092" width="11.5703125" bestFit="1" customWidth="1"/>
    <col min="14338" max="14338" width="7" customWidth="1"/>
    <col min="14339" max="14339" width="16.7109375" customWidth="1"/>
    <col min="14340" max="14340" width="10.7109375" customWidth="1"/>
    <col min="14341" max="14341" width="63.7109375" customWidth="1"/>
    <col min="14342" max="14342" width="10.7109375" customWidth="1"/>
    <col min="14343" max="14343" width="6.7109375" customWidth="1"/>
    <col min="14344" max="14344" width="14.7109375" customWidth="1"/>
    <col min="14345" max="14345" width="12.7109375" customWidth="1"/>
    <col min="14346" max="14346" width="13.7109375" customWidth="1"/>
    <col min="14347" max="14347" width="12.7109375" customWidth="1"/>
    <col min="14348" max="14348" width="11.5703125" bestFit="1" customWidth="1"/>
    <col min="14594" max="14594" width="7" customWidth="1"/>
    <col min="14595" max="14595" width="16.7109375" customWidth="1"/>
    <col min="14596" max="14596" width="10.7109375" customWidth="1"/>
    <col min="14597" max="14597" width="63.7109375" customWidth="1"/>
    <col min="14598" max="14598" width="10.7109375" customWidth="1"/>
    <col min="14599" max="14599" width="6.7109375" customWidth="1"/>
    <col min="14600" max="14600" width="14.7109375" customWidth="1"/>
    <col min="14601" max="14601" width="12.7109375" customWidth="1"/>
    <col min="14602" max="14602" width="13.7109375" customWidth="1"/>
    <col min="14603" max="14603" width="12.7109375" customWidth="1"/>
    <col min="14604" max="14604" width="11.5703125" bestFit="1" customWidth="1"/>
    <col min="14850" max="14850" width="7" customWidth="1"/>
    <col min="14851" max="14851" width="16.7109375" customWidth="1"/>
    <col min="14852" max="14852" width="10.7109375" customWidth="1"/>
    <col min="14853" max="14853" width="63.7109375" customWidth="1"/>
    <col min="14854" max="14854" width="10.7109375" customWidth="1"/>
    <col min="14855" max="14855" width="6.7109375" customWidth="1"/>
    <col min="14856" max="14856" width="14.7109375" customWidth="1"/>
    <col min="14857" max="14857" width="12.7109375" customWidth="1"/>
    <col min="14858" max="14858" width="13.7109375" customWidth="1"/>
    <col min="14859" max="14859" width="12.7109375" customWidth="1"/>
    <col min="14860" max="14860" width="11.5703125" bestFit="1" customWidth="1"/>
    <col min="15106" max="15106" width="7" customWidth="1"/>
    <col min="15107" max="15107" width="16.7109375" customWidth="1"/>
    <col min="15108" max="15108" width="10.7109375" customWidth="1"/>
    <col min="15109" max="15109" width="63.7109375" customWidth="1"/>
    <col min="15110" max="15110" width="10.7109375" customWidth="1"/>
    <col min="15111" max="15111" width="6.7109375" customWidth="1"/>
    <col min="15112" max="15112" width="14.7109375" customWidth="1"/>
    <col min="15113" max="15113" width="12.7109375" customWidth="1"/>
    <col min="15114" max="15114" width="13.7109375" customWidth="1"/>
    <col min="15115" max="15115" width="12.7109375" customWidth="1"/>
    <col min="15116" max="15116" width="11.5703125" bestFit="1" customWidth="1"/>
    <col min="15362" max="15362" width="7" customWidth="1"/>
    <col min="15363" max="15363" width="16.7109375" customWidth="1"/>
    <col min="15364" max="15364" width="10.7109375" customWidth="1"/>
    <col min="15365" max="15365" width="63.7109375" customWidth="1"/>
    <col min="15366" max="15366" width="10.7109375" customWidth="1"/>
    <col min="15367" max="15367" width="6.7109375" customWidth="1"/>
    <col min="15368" max="15368" width="14.7109375" customWidth="1"/>
    <col min="15369" max="15369" width="12.7109375" customWidth="1"/>
    <col min="15370" max="15370" width="13.7109375" customWidth="1"/>
    <col min="15371" max="15371" width="12.7109375" customWidth="1"/>
    <col min="15372" max="15372" width="11.5703125" bestFit="1" customWidth="1"/>
    <col min="15618" max="15618" width="7" customWidth="1"/>
    <col min="15619" max="15619" width="16.7109375" customWidth="1"/>
    <col min="15620" max="15620" width="10.7109375" customWidth="1"/>
    <col min="15621" max="15621" width="63.7109375" customWidth="1"/>
    <col min="15622" max="15622" width="10.7109375" customWidth="1"/>
    <col min="15623" max="15623" width="6.7109375" customWidth="1"/>
    <col min="15624" max="15624" width="14.7109375" customWidth="1"/>
    <col min="15625" max="15625" width="12.7109375" customWidth="1"/>
    <col min="15626" max="15626" width="13.7109375" customWidth="1"/>
    <col min="15627" max="15627" width="12.7109375" customWidth="1"/>
    <col min="15628" max="15628" width="11.5703125" bestFit="1" customWidth="1"/>
    <col min="15874" max="15874" width="7" customWidth="1"/>
    <col min="15875" max="15875" width="16.7109375" customWidth="1"/>
    <col min="15876" max="15876" width="10.7109375" customWidth="1"/>
    <col min="15877" max="15877" width="63.7109375" customWidth="1"/>
    <col min="15878" max="15878" width="10.7109375" customWidth="1"/>
    <col min="15879" max="15879" width="6.7109375" customWidth="1"/>
    <col min="15880" max="15880" width="14.7109375" customWidth="1"/>
    <col min="15881" max="15881" width="12.7109375" customWidth="1"/>
    <col min="15882" max="15882" width="13.7109375" customWidth="1"/>
    <col min="15883" max="15883" width="12.7109375" customWidth="1"/>
    <col min="15884" max="15884" width="11.5703125" bestFit="1" customWidth="1"/>
    <col min="16130" max="16130" width="7" customWidth="1"/>
    <col min="16131" max="16131" width="16.7109375" customWidth="1"/>
    <col min="16132" max="16132" width="10.7109375" customWidth="1"/>
    <col min="16133" max="16133" width="63.7109375" customWidth="1"/>
    <col min="16134" max="16134" width="10.7109375" customWidth="1"/>
    <col min="16135" max="16135" width="6.7109375" customWidth="1"/>
    <col min="16136" max="16136" width="14.7109375" customWidth="1"/>
    <col min="16137" max="16137" width="12.7109375" customWidth="1"/>
    <col min="16138" max="16138" width="13.7109375" customWidth="1"/>
    <col min="16139" max="16139" width="12.7109375" customWidth="1"/>
    <col min="16140" max="16140" width="11.5703125" bestFit="1" customWidth="1"/>
  </cols>
  <sheetData>
    <row r="1" spans="1:13" ht="42.75" customHeight="1">
      <c r="B1" s="277" t="s">
        <v>30</v>
      </c>
      <c r="C1" s="277"/>
      <c r="D1" s="277"/>
      <c r="E1" s="277"/>
      <c r="F1" s="277"/>
      <c r="G1" s="277"/>
      <c r="H1" s="277"/>
      <c r="I1" s="277"/>
      <c r="J1" s="277"/>
      <c r="K1" s="4"/>
    </row>
    <row r="2" spans="1:13" s="1" customFormat="1" ht="16.5">
      <c r="A2"/>
      <c r="B2" s="120" t="s">
        <v>50</v>
      </c>
      <c r="C2" s="3"/>
      <c r="D2" s="4"/>
      <c r="E2" s="6"/>
      <c r="F2" s="6"/>
      <c r="G2" s="83"/>
      <c r="H2" s="11"/>
      <c r="I2" s="7"/>
      <c r="J2" s="8"/>
      <c r="K2" s="4"/>
    </row>
    <row r="3" spans="1:13" s="1" customFormat="1" ht="16.5">
      <c r="A3"/>
      <c r="B3" s="3" t="s">
        <v>51</v>
      </c>
      <c r="C3" s="3"/>
      <c r="D3" s="4"/>
      <c r="E3" s="6"/>
      <c r="F3" s="6"/>
      <c r="G3" s="83"/>
      <c r="H3" s="11"/>
      <c r="I3" s="10"/>
      <c r="J3" s="9"/>
      <c r="K3" s="4"/>
    </row>
    <row r="4" spans="1:13" s="1" customFormat="1" ht="16.5" customHeight="1">
      <c r="A4"/>
      <c r="B4" s="121" t="s">
        <v>132</v>
      </c>
      <c r="C4" s="121"/>
      <c r="D4" s="121"/>
      <c r="E4" s="121"/>
      <c r="F4" s="6"/>
      <c r="G4" s="83"/>
      <c r="H4" s="11"/>
      <c r="I4" s="10"/>
      <c r="J4" s="9"/>
      <c r="K4" s="4"/>
    </row>
    <row r="5" spans="1:13" s="1" customFormat="1" ht="16.5">
      <c r="A5"/>
      <c r="B5" s="3" t="s">
        <v>133</v>
      </c>
      <c r="C5" s="3"/>
      <c r="D5" s="4"/>
      <c r="E5" s="6"/>
      <c r="F5" s="6"/>
      <c r="G5" s="83"/>
      <c r="H5" s="11"/>
      <c r="I5" s="7"/>
      <c r="J5" s="9"/>
      <c r="K5" s="4"/>
    </row>
    <row r="6" spans="1:13" s="1" customFormat="1" ht="17.25" thickBot="1">
      <c r="A6"/>
      <c r="B6" s="3" t="s">
        <v>229</v>
      </c>
      <c r="C6" s="3"/>
      <c r="D6" s="4"/>
      <c r="E6" s="5"/>
      <c r="F6" s="6"/>
      <c r="G6" s="83"/>
      <c r="H6" s="11"/>
      <c r="I6" s="7" t="s">
        <v>226</v>
      </c>
      <c r="J6" s="9"/>
      <c r="K6" s="4"/>
    </row>
    <row r="7" spans="1:13" s="1" customFormat="1" ht="16.5">
      <c r="A7"/>
      <c r="B7" s="12" t="s">
        <v>1</v>
      </c>
      <c r="C7" s="13" t="s">
        <v>2</v>
      </c>
      <c r="D7" s="14" t="s">
        <v>3</v>
      </c>
      <c r="E7" s="15" t="s">
        <v>4</v>
      </c>
      <c r="F7" s="16" t="s">
        <v>5</v>
      </c>
      <c r="G7" s="84" t="s">
        <v>6</v>
      </c>
      <c r="H7" s="85" t="s">
        <v>7</v>
      </c>
      <c r="I7" s="17" t="s">
        <v>8</v>
      </c>
      <c r="J7" s="18" t="s">
        <v>9</v>
      </c>
      <c r="K7" s="4"/>
      <c r="M7"/>
    </row>
    <row r="8" spans="1:13" s="1" customFormat="1" ht="17.25" thickBot="1">
      <c r="A8"/>
      <c r="B8" s="19"/>
      <c r="C8" s="20" t="s">
        <v>10</v>
      </c>
      <c r="D8" s="21" t="s">
        <v>10</v>
      </c>
      <c r="E8" s="22"/>
      <c r="F8" s="23" t="s">
        <v>0</v>
      </c>
      <c r="G8" s="86" t="s">
        <v>0</v>
      </c>
      <c r="H8" s="87" t="s">
        <v>11</v>
      </c>
      <c r="I8" s="24" t="s">
        <v>11</v>
      </c>
      <c r="J8" s="25" t="s">
        <v>12</v>
      </c>
      <c r="K8" s="4"/>
      <c r="M8"/>
    </row>
    <row r="9" spans="1:13" s="1" customFormat="1" ht="17.25" thickBot="1">
      <c r="A9" s="2"/>
      <c r="B9" s="88">
        <v>1</v>
      </c>
      <c r="C9" s="89"/>
      <c r="D9" s="90"/>
      <c r="E9" s="91" t="s">
        <v>31</v>
      </c>
      <c r="F9" s="26" t="s">
        <v>0</v>
      </c>
      <c r="G9" s="92" t="s">
        <v>0</v>
      </c>
      <c r="H9" s="27" t="s">
        <v>0</v>
      </c>
      <c r="I9" s="26" t="s">
        <v>0</v>
      </c>
      <c r="J9" s="28"/>
      <c r="K9" s="4"/>
      <c r="M9"/>
    </row>
    <row r="10" spans="1:13" s="1" customFormat="1" ht="15">
      <c r="A10"/>
      <c r="B10" s="29" t="s">
        <v>13</v>
      </c>
      <c r="C10" s="30" t="s">
        <v>14</v>
      </c>
      <c r="D10" s="50">
        <v>365</v>
      </c>
      <c r="E10" s="31" t="s">
        <v>150</v>
      </c>
      <c r="F10" s="7">
        <v>2.5</v>
      </c>
      <c r="G10" s="32" t="s">
        <v>15</v>
      </c>
      <c r="H10" s="33">
        <f>D10*1.2054</f>
        <v>439.97</v>
      </c>
      <c r="I10" s="7">
        <f>SUM(F10*H10)</f>
        <v>1099.93</v>
      </c>
      <c r="J10" s="34" t="s">
        <v>0</v>
      </c>
      <c r="K10" s="4"/>
      <c r="M10"/>
    </row>
    <row r="11" spans="1:13" s="1" customFormat="1" ht="17.25" thickBot="1">
      <c r="A11"/>
      <c r="B11" s="35"/>
      <c r="C11" s="36"/>
      <c r="D11" s="37"/>
      <c r="E11" s="38" t="s">
        <v>16</v>
      </c>
      <c r="F11" s="41"/>
      <c r="G11" s="39"/>
      <c r="H11" s="40"/>
      <c r="I11" s="41"/>
      <c r="J11" s="42">
        <f>SUM(I9:I10)</f>
        <v>1099.93</v>
      </c>
      <c r="K11" s="4"/>
      <c r="M11"/>
    </row>
    <row r="12" spans="1:13" s="1" customFormat="1" ht="17.25" thickBot="1">
      <c r="A12" s="2"/>
      <c r="B12" s="88">
        <v>2</v>
      </c>
      <c r="C12" s="89"/>
      <c r="D12" s="90"/>
      <c r="E12" s="91" t="s">
        <v>52</v>
      </c>
      <c r="F12" s="7"/>
      <c r="G12" s="92"/>
      <c r="H12" s="27"/>
      <c r="I12" s="26"/>
      <c r="J12" s="43"/>
      <c r="K12" s="4"/>
      <c r="M12"/>
    </row>
    <row r="13" spans="1:13" s="1" customFormat="1" ht="15.75" customHeight="1">
      <c r="A13"/>
      <c r="B13" s="46" t="s">
        <v>0</v>
      </c>
      <c r="C13" s="47"/>
      <c r="D13" s="48"/>
      <c r="E13" s="49" t="s">
        <v>44</v>
      </c>
      <c r="F13" s="7"/>
      <c r="G13" s="32"/>
      <c r="H13" s="33" t="s">
        <v>0</v>
      </c>
      <c r="I13" s="7" t="s">
        <v>0</v>
      </c>
      <c r="J13" s="44"/>
      <c r="K13" s="4"/>
      <c r="M13"/>
    </row>
    <row r="14" spans="1:13" s="1" customFormat="1" ht="15">
      <c r="A14"/>
      <c r="B14" s="45" t="s">
        <v>17</v>
      </c>
      <c r="C14" s="216" t="s">
        <v>162</v>
      </c>
      <c r="D14" s="130">
        <v>1.54</v>
      </c>
      <c r="E14" s="217" t="s">
        <v>32</v>
      </c>
      <c r="F14" s="132">
        <v>656.97</v>
      </c>
      <c r="G14" s="133" t="s">
        <v>15</v>
      </c>
      <c r="H14" s="33">
        <f>D14*1.2054</f>
        <v>1.86</v>
      </c>
      <c r="I14" s="132">
        <f>SUM(F14*H14)</f>
        <v>1221.96</v>
      </c>
      <c r="J14" s="44"/>
      <c r="K14" s="4"/>
      <c r="M14"/>
    </row>
    <row r="15" spans="1:13" s="1" customFormat="1" ht="17.25" thickBot="1">
      <c r="A15"/>
      <c r="B15" s="35" t="s">
        <v>0</v>
      </c>
      <c r="C15" s="52"/>
      <c r="D15" s="37"/>
      <c r="E15" s="38" t="s">
        <v>16</v>
      </c>
      <c r="F15" s="41"/>
      <c r="G15" s="39"/>
      <c r="H15" s="40"/>
      <c r="I15" s="41"/>
      <c r="J15" s="93">
        <f>SUM(I14:I14)</f>
        <v>1221.96</v>
      </c>
      <c r="K15" s="4"/>
      <c r="M15"/>
    </row>
    <row r="16" spans="1:13" s="1" customFormat="1" ht="17.25" thickBot="1">
      <c r="A16" s="2"/>
      <c r="B16" s="88">
        <v>3</v>
      </c>
      <c r="C16" s="89"/>
      <c r="D16" s="90"/>
      <c r="E16" s="91" t="s">
        <v>235</v>
      </c>
      <c r="F16" s="7"/>
      <c r="G16" s="92"/>
      <c r="H16" s="27"/>
      <c r="I16" s="26"/>
      <c r="J16" s="43"/>
      <c r="K16" s="4"/>
      <c r="M16"/>
    </row>
    <row r="17" spans="1:13" s="1" customFormat="1" ht="16.5">
      <c r="A17"/>
      <c r="B17" s="46" t="s">
        <v>0</v>
      </c>
      <c r="C17" s="47"/>
      <c r="D17" s="48"/>
      <c r="E17" s="49" t="s">
        <v>237</v>
      </c>
      <c r="F17" s="7"/>
      <c r="G17" s="32"/>
      <c r="H17" s="33" t="s">
        <v>0</v>
      </c>
      <c r="I17" s="7" t="s">
        <v>0</v>
      </c>
      <c r="J17" s="44"/>
      <c r="K17" s="4"/>
      <c r="M17"/>
    </row>
    <row r="18" spans="1:13" s="1" customFormat="1" ht="15">
      <c r="A18"/>
      <c r="B18" s="29" t="s">
        <v>19</v>
      </c>
      <c r="C18" s="216" t="s">
        <v>136</v>
      </c>
      <c r="D18" s="130">
        <v>1.46</v>
      </c>
      <c r="E18" s="131" t="s">
        <v>42</v>
      </c>
      <c r="F18" s="7">
        <v>656.97</v>
      </c>
      <c r="G18" s="133" t="s">
        <v>15</v>
      </c>
      <c r="H18" s="134">
        <f>D18</f>
        <v>1.46</v>
      </c>
      <c r="I18" s="7">
        <f>SUM(F18*H18)</f>
        <v>959.18</v>
      </c>
      <c r="J18" s="44"/>
      <c r="K18" s="4"/>
      <c r="M18"/>
    </row>
    <row r="19" spans="1:13" s="1" customFormat="1" ht="30">
      <c r="A19"/>
      <c r="B19" s="135" t="s">
        <v>138</v>
      </c>
      <c r="C19" s="216" t="s">
        <v>136</v>
      </c>
      <c r="D19" s="137">
        <v>196.13</v>
      </c>
      <c r="E19" s="138" t="s">
        <v>126</v>
      </c>
      <c r="F19" s="132">
        <v>49.28</v>
      </c>
      <c r="G19" s="133" t="s">
        <v>43</v>
      </c>
      <c r="H19" s="134">
        <f>D19</f>
        <v>196.13</v>
      </c>
      <c r="I19" s="132">
        <f>SUM(F19*H19)</f>
        <v>9665.2900000000009</v>
      </c>
      <c r="J19" s="44"/>
      <c r="K19" s="4"/>
      <c r="M19"/>
    </row>
    <row r="20" spans="1:13" s="1" customFormat="1" ht="17.25" thickBot="1">
      <c r="A20"/>
      <c r="B20" s="35" t="s">
        <v>0</v>
      </c>
      <c r="C20" s="52"/>
      <c r="D20" s="37"/>
      <c r="E20" s="38" t="s">
        <v>16</v>
      </c>
      <c r="F20" s="41"/>
      <c r="G20" s="39"/>
      <c r="H20" s="40"/>
      <c r="I20" s="41"/>
      <c r="J20" s="93">
        <f>SUM(I17:I19)</f>
        <v>10624.47</v>
      </c>
      <c r="K20" s="4"/>
      <c r="M20"/>
    </row>
    <row r="21" spans="1:13" s="1" customFormat="1" ht="17.25" thickBot="1">
      <c r="A21" s="2"/>
      <c r="B21" s="88">
        <v>4</v>
      </c>
      <c r="C21" s="89"/>
      <c r="D21" s="90"/>
      <c r="E21" s="91" t="s">
        <v>236</v>
      </c>
      <c r="F21" s="7"/>
      <c r="G21" s="92"/>
      <c r="H21" s="27"/>
      <c r="I21" s="26"/>
      <c r="J21" s="43"/>
      <c r="K21" s="4"/>
      <c r="M21"/>
    </row>
    <row r="22" spans="1:13" s="1" customFormat="1" ht="16.5">
      <c r="A22"/>
      <c r="B22" s="46"/>
      <c r="C22" s="47"/>
      <c r="D22" s="48"/>
      <c r="E22" s="49" t="s">
        <v>238</v>
      </c>
      <c r="F22" s="7"/>
      <c r="G22" s="32"/>
      <c r="H22" s="33" t="s">
        <v>0</v>
      </c>
      <c r="I22" s="7" t="s">
        <v>0</v>
      </c>
      <c r="J22" s="44"/>
      <c r="K22" s="4"/>
      <c r="M22"/>
    </row>
    <row r="23" spans="1:13" s="1" customFormat="1" ht="15">
      <c r="A23"/>
      <c r="B23" s="29" t="s">
        <v>20</v>
      </c>
      <c r="C23" s="216" t="s">
        <v>136</v>
      </c>
      <c r="D23" s="130">
        <v>1.46</v>
      </c>
      <c r="E23" s="131" t="s">
        <v>42</v>
      </c>
      <c r="F23" s="7">
        <v>640.65</v>
      </c>
      <c r="G23" s="133" t="s">
        <v>15</v>
      </c>
      <c r="H23" s="134">
        <f>D23</f>
        <v>1.46</v>
      </c>
      <c r="I23" s="7">
        <f>SUM(F23*H23)</f>
        <v>935.35</v>
      </c>
      <c r="J23" s="44"/>
      <c r="K23" s="4"/>
      <c r="M23"/>
    </row>
    <row r="24" spans="1:13" s="1" customFormat="1" ht="30">
      <c r="A24"/>
      <c r="B24" s="135" t="s">
        <v>21</v>
      </c>
      <c r="C24" s="216" t="s">
        <v>136</v>
      </c>
      <c r="D24" s="137">
        <v>196.13</v>
      </c>
      <c r="E24" s="138" t="s">
        <v>126</v>
      </c>
      <c r="F24" s="132">
        <v>64.08</v>
      </c>
      <c r="G24" s="133" t="s">
        <v>43</v>
      </c>
      <c r="H24" s="134">
        <f>D24</f>
        <v>196.13</v>
      </c>
      <c r="I24" s="132">
        <f>SUM(F24*H24)</f>
        <v>12568.01</v>
      </c>
      <c r="J24" s="44"/>
      <c r="K24" s="4"/>
      <c r="M24"/>
    </row>
    <row r="25" spans="1:13" s="1" customFormat="1" ht="17.25" thickBot="1">
      <c r="A25"/>
      <c r="B25" s="35" t="s">
        <v>0</v>
      </c>
      <c r="C25" s="52"/>
      <c r="D25" s="37"/>
      <c r="E25" s="38" t="s">
        <v>16</v>
      </c>
      <c r="F25" s="41"/>
      <c r="G25" s="39"/>
      <c r="H25" s="40"/>
      <c r="I25" s="41"/>
      <c r="J25" s="93">
        <f>SUM(I22:I24)</f>
        <v>13503.36</v>
      </c>
      <c r="K25" s="4"/>
      <c r="M25"/>
    </row>
    <row r="26" spans="1:13" s="1" customFormat="1" ht="17.25" thickBot="1">
      <c r="A26" s="2"/>
      <c r="B26" s="88">
        <v>5</v>
      </c>
      <c r="C26" s="89"/>
      <c r="D26" s="90"/>
      <c r="E26" s="91" t="s">
        <v>45</v>
      </c>
      <c r="F26" s="7"/>
      <c r="G26" s="92" t="s">
        <v>0</v>
      </c>
      <c r="H26" s="27" t="s">
        <v>0</v>
      </c>
      <c r="I26" s="26" t="s">
        <v>0</v>
      </c>
      <c r="J26" s="28"/>
      <c r="K26" s="4"/>
      <c r="M26"/>
    </row>
    <row r="27" spans="1:13" s="1" customFormat="1" ht="16.5">
      <c r="A27" s="2"/>
      <c r="B27" s="94"/>
      <c r="C27" s="95"/>
      <c r="D27" s="96"/>
      <c r="E27" s="49" t="s">
        <v>53</v>
      </c>
      <c r="F27" s="7"/>
      <c r="G27" s="32" t="s">
        <v>0</v>
      </c>
      <c r="H27" s="33" t="s">
        <v>0</v>
      </c>
      <c r="I27" s="7" t="s">
        <v>0</v>
      </c>
      <c r="J27" s="97"/>
      <c r="K27" s="4"/>
    </row>
    <row r="28" spans="1:13" s="1" customFormat="1" ht="30">
      <c r="A28"/>
      <c r="B28" s="135" t="s">
        <v>48</v>
      </c>
      <c r="C28" s="218" t="s">
        <v>139</v>
      </c>
      <c r="D28" s="137">
        <v>19.87</v>
      </c>
      <c r="E28" s="138" t="s">
        <v>54</v>
      </c>
      <c r="F28" s="132">
        <v>3.37</v>
      </c>
      <c r="G28" s="133" t="s">
        <v>15</v>
      </c>
      <c r="H28" s="134">
        <f>D28*1.2054</f>
        <v>23.95</v>
      </c>
      <c r="I28" s="132">
        <f t="shared" ref="I28:I30" si="0">SUM(F28*H28)</f>
        <v>80.709999999999994</v>
      </c>
      <c r="J28" s="97"/>
      <c r="K28" s="4"/>
      <c r="M28"/>
    </row>
    <row r="29" spans="1:13" s="1" customFormat="1" ht="30">
      <c r="A29"/>
      <c r="B29" s="135" t="s">
        <v>49</v>
      </c>
      <c r="C29" s="218" t="s">
        <v>139</v>
      </c>
      <c r="D29" s="137">
        <v>19.87</v>
      </c>
      <c r="E29" s="138" t="s">
        <v>55</v>
      </c>
      <c r="F29" s="132">
        <v>2.25</v>
      </c>
      <c r="G29" s="133" t="s">
        <v>15</v>
      </c>
      <c r="H29" s="134">
        <f>D29*1.2054</f>
        <v>23.95</v>
      </c>
      <c r="I29" s="132">
        <f t="shared" si="0"/>
        <v>53.89</v>
      </c>
      <c r="J29" s="97"/>
      <c r="K29" s="4"/>
      <c r="M29"/>
    </row>
    <row r="30" spans="1:13" s="1" customFormat="1" ht="30">
      <c r="A30"/>
      <c r="B30" s="135" t="s">
        <v>135</v>
      </c>
      <c r="C30" s="218" t="s">
        <v>139</v>
      </c>
      <c r="D30" s="137">
        <v>19.87</v>
      </c>
      <c r="E30" s="138" t="s">
        <v>56</v>
      </c>
      <c r="F30" s="132">
        <v>16</v>
      </c>
      <c r="G30" s="133" t="s">
        <v>15</v>
      </c>
      <c r="H30" s="134">
        <f t="shared" ref="H30:H32" si="1">D30*1.2054</f>
        <v>23.95</v>
      </c>
      <c r="I30" s="132">
        <f t="shared" si="0"/>
        <v>383.2</v>
      </c>
      <c r="J30" s="97"/>
      <c r="K30" s="4"/>
      <c r="M30"/>
    </row>
    <row r="31" spans="1:13" s="1" customFormat="1" ht="30">
      <c r="A31"/>
      <c r="B31" s="135" t="s">
        <v>142</v>
      </c>
      <c r="C31" s="218" t="s">
        <v>139</v>
      </c>
      <c r="D31" s="137">
        <v>19.87</v>
      </c>
      <c r="E31" s="138" t="s">
        <v>143</v>
      </c>
      <c r="F31" s="132">
        <v>0</v>
      </c>
      <c r="G31" s="133" t="s">
        <v>15</v>
      </c>
      <c r="H31" s="134">
        <f t="shared" si="1"/>
        <v>23.95</v>
      </c>
      <c r="I31" s="132">
        <f t="shared" ref="I31:I32" si="2">SUM(F31*H31)</f>
        <v>0</v>
      </c>
      <c r="J31" s="97"/>
      <c r="K31" s="4"/>
      <c r="M31"/>
    </row>
    <row r="32" spans="1:13" s="1" customFormat="1" ht="30">
      <c r="A32"/>
      <c r="B32" s="135" t="s">
        <v>148</v>
      </c>
      <c r="C32" s="218" t="s">
        <v>139</v>
      </c>
      <c r="D32" s="137">
        <v>19.87</v>
      </c>
      <c r="E32" s="138" t="s">
        <v>149</v>
      </c>
      <c r="F32" s="132">
        <v>0</v>
      </c>
      <c r="G32" s="133" t="s">
        <v>15</v>
      </c>
      <c r="H32" s="134">
        <f t="shared" si="1"/>
        <v>23.95</v>
      </c>
      <c r="I32" s="132">
        <f t="shared" si="2"/>
        <v>0</v>
      </c>
      <c r="J32" s="97"/>
      <c r="K32" s="4"/>
      <c r="M32"/>
    </row>
    <row r="33" spans="1:13" ht="17.25" thickBot="1">
      <c r="B33" s="35"/>
      <c r="C33" s="36"/>
      <c r="D33" s="37"/>
      <c r="E33" s="38" t="s">
        <v>16</v>
      </c>
      <c r="F33" s="41"/>
      <c r="G33" s="39"/>
      <c r="H33" s="40"/>
      <c r="I33" s="41"/>
      <c r="J33" s="42">
        <f>SUM(I28:I32)</f>
        <v>517.79999999999995</v>
      </c>
      <c r="K33" s="4"/>
    </row>
    <row r="34" spans="1:13" s="1" customFormat="1" ht="17.25" thickBot="1">
      <c r="A34" s="2"/>
      <c r="B34" s="88">
        <v>6</v>
      </c>
      <c r="C34" s="89"/>
      <c r="D34" s="90"/>
      <c r="E34" s="91" t="s">
        <v>57</v>
      </c>
      <c r="F34" s="7"/>
      <c r="G34" s="92" t="s">
        <v>0</v>
      </c>
      <c r="H34" s="27" t="s">
        <v>0</v>
      </c>
      <c r="I34" s="26" t="s">
        <v>0</v>
      </c>
      <c r="J34" s="28"/>
      <c r="K34" s="4"/>
      <c r="M34"/>
    </row>
    <row r="35" spans="1:13" s="1" customFormat="1" ht="16.5">
      <c r="A35" s="2"/>
      <c r="B35" s="94"/>
      <c r="C35" s="95"/>
      <c r="D35" s="96"/>
      <c r="E35" s="49" t="s">
        <v>58</v>
      </c>
      <c r="F35" s="7"/>
      <c r="G35" s="32" t="s">
        <v>0</v>
      </c>
      <c r="H35" s="33" t="s">
        <v>0</v>
      </c>
      <c r="I35" s="7" t="s">
        <v>0</v>
      </c>
      <c r="J35" s="97"/>
      <c r="K35" s="4"/>
    </row>
    <row r="36" spans="1:13" s="1" customFormat="1" ht="45">
      <c r="A36"/>
      <c r="B36" s="135" t="s">
        <v>33</v>
      </c>
      <c r="C36" s="221" t="s">
        <v>145</v>
      </c>
      <c r="D36" s="137">
        <v>326.99</v>
      </c>
      <c r="E36" s="138" t="s">
        <v>146</v>
      </c>
      <c r="F36" s="132">
        <v>2</v>
      </c>
      <c r="G36" s="133" t="s">
        <v>59</v>
      </c>
      <c r="H36" s="134">
        <f>D36*1.2054</f>
        <v>394.15</v>
      </c>
      <c r="I36" s="132">
        <f t="shared" ref="I36" si="3">SUM(F36*H36)</f>
        <v>788.3</v>
      </c>
      <c r="J36" s="97"/>
      <c r="K36" s="4"/>
      <c r="M36"/>
    </row>
    <row r="37" spans="1:13" s="1" customFormat="1" ht="45">
      <c r="A37"/>
      <c r="B37" s="135" t="s">
        <v>46</v>
      </c>
      <c r="C37" s="221" t="s">
        <v>247</v>
      </c>
      <c r="D37" s="137">
        <v>318.27</v>
      </c>
      <c r="E37" s="138" t="s">
        <v>248</v>
      </c>
      <c r="F37" s="132">
        <v>0</v>
      </c>
      <c r="G37" s="133" t="s">
        <v>59</v>
      </c>
      <c r="H37" s="134">
        <f t="shared" ref="H37" si="4">D37*1.2054</f>
        <v>383.64</v>
      </c>
      <c r="I37" s="132">
        <f t="shared" ref="I37" si="5">SUM(F37*H37)</f>
        <v>0</v>
      </c>
      <c r="J37" s="97"/>
      <c r="K37" s="4"/>
      <c r="M37"/>
    </row>
    <row r="38" spans="1:13" ht="17.25" thickBot="1">
      <c r="B38" s="35"/>
      <c r="C38" s="36"/>
      <c r="D38" s="37"/>
      <c r="E38" s="38" t="s">
        <v>16</v>
      </c>
      <c r="F38" s="41"/>
      <c r="G38" s="39"/>
      <c r="H38" s="40"/>
      <c r="I38" s="41"/>
      <c r="J38" s="42">
        <f>SUM(I36:I37)</f>
        <v>788.3</v>
      </c>
      <c r="K38" s="4"/>
    </row>
    <row r="39" spans="1:13" ht="17.25" thickBot="1">
      <c r="A39" s="2"/>
      <c r="B39" s="88">
        <v>7</v>
      </c>
      <c r="C39" s="89"/>
      <c r="D39" s="90"/>
      <c r="E39" s="91" t="s">
        <v>60</v>
      </c>
      <c r="F39" s="7"/>
      <c r="G39" s="99" t="s">
        <v>0</v>
      </c>
      <c r="H39" s="27" t="s">
        <v>0</v>
      </c>
      <c r="I39" s="26" t="s">
        <v>0</v>
      </c>
      <c r="J39" s="43" t="s">
        <v>0</v>
      </c>
      <c r="K39" s="4"/>
    </row>
    <row r="40" spans="1:13" ht="16.5">
      <c r="B40" s="100"/>
      <c r="C40" s="101"/>
      <c r="D40" s="102"/>
      <c r="E40" s="49" t="s">
        <v>36</v>
      </c>
      <c r="F40" s="7"/>
      <c r="G40" s="32" t="s">
        <v>0</v>
      </c>
      <c r="H40" s="33" t="s">
        <v>0</v>
      </c>
      <c r="I40" s="7" t="s">
        <v>0</v>
      </c>
      <c r="J40" s="44"/>
      <c r="K40" s="4"/>
    </row>
    <row r="41" spans="1:13" s="1" customFormat="1" ht="30">
      <c r="A41"/>
      <c r="B41" s="135" t="s">
        <v>34</v>
      </c>
      <c r="C41" s="139" t="s">
        <v>37</v>
      </c>
      <c r="D41" s="137">
        <v>5.27</v>
      </c>
      <c r="E41" s="131" t="s">
        <v>47</v>
      </c>
      <c r="F41" s="132">
        <v>1</v>
      </c>
      <c r="G41" s="133" t="s">
        <v>18</v>
      </c>
      <c r="H41" s="134">
        <f>D41*1.2054</f>
        <v>6.35</v>
      </c>
      <c r="I41" s="132">
        <f>SUM(F41*H41)</f>
        <v>6.35</v>
      </c>
      <c r="J41" s="44"/>
      <c r="K41" s="4"/>
      <c r="M41"/>
    </row>
    <row r="42" spans="1:13" ht="16.5">
      <c r="B42" s="29"/>
      <c r="C42" s="31" t="s">
        <v>0</v>
      </c>
      <c r="D42" s="50" t="s">
        <v>0</v>
      </c>
      <c r="E42" s="49" t="s">
        <v>61</v>
      </c>
      <c r="F42" s="132"/>
      <c r="G42" s="32"/>
      <c r="H42" s="33"/>
      <c r="I42" s="7"/>
      <c r="J42" s="34"/>
      <c r="K42" s="4"/>
    </row>
    <row r="43" spans="1:13" ht="15">
      <c r="B43" s="29" t="s">
        <v>35</v>
      </c>
      <c r="C43" s="31" t="s">
        <v>127</v>
      </c>
      <c r="D43" s="50">
        <f>'Comp. 01 - BL'!I16</f>
        <v>1259.73</v>
      </c>
      <c r="E43" s="31" t="s">
        <v>230</v>
      </c>
      <c r="F43" s="132">
        <v>1</v>
      </c>
      <c r="G43" s="32" t="s">
        <v>59</v>
      </c>
      <c r="H43" s="33">
        <f>D43*1.2054</f>
        <v>1518.48</v>
      </c>
      <c r="I43" s="7">
        <f>SUM(F43*H43)</f>
        <v>1518.48</v>
      </c>
      <c r="J43" s="51" t="s">
        <v>0</v>
      </c>
      <c r="K43" s="4"/>
    </row>
    <row r="44" spans="1:13" ht="16.5">
      <c r="B44" s="29"/>
      <c r="C44" s="31" t="s">
        <v>0</v>
      </c>
      <c r="D44" s="50" t="s">
        <v>0</v>
      </c>
      <c r="E44" s="49" t="s">
        <v>233</v>
      </c>
      <c r="F44" s="132"/>
      <c r="G44" s="32"/>
      <c r="H44" s="33"/>
      <c r="I44" s="7"/>
      <c r="J44" s="34"/>
      <c r="K44" s="4"/>
    </row>
    <row r="45" spans="1:13" ht="15">
      <c r="B45" s="29" t="s">
        <v>231</v>
      </c>
      <c r="C45" s="31" t="s">
        <v>232</v>
      </c>
      <c r="D45" s="50">
        <v>20.49</v>
      </c>
      <c r="E45" s="31" t="s">
        <v>234</v>
      </c>
      <c r="F45" s="132">
        <v>0</v>
      </c>
      <c r="G45" s="32" t="s">
        <v>59</v>
      </c>
      <c r="H45" s="33">
        <f>D45*1.2054</f>
        <v>24.7</v>
      </c>
      <c r="I45" s="7">
        <f>SUM(F45*H45)</f>
        <v>0</v>
      </c>
      <c r="J45" s="51" t="s">
        <v>0</v>
      </c>
      <c r="K45" s="4"/>
    </row>
    <row r="46" spans="1:13" ht="17.25" thickBot="1">
      <c r="B46" s="35" t="s">
        <v>0</v>
      </c>
      <c r="C46" s="52"/>
      <c r="D46" s="37"/>
      <c r="E46" s="38" t="s">
        <v>16</v>
      </c>
      <c r="F46" s="7"/>
      <c r="G46" s="39"/>
      <c r="H46" s="40"/>
      <c r="I46" s="41"/>
      <c r="J46" s="103">
        <f>SUM(I40:I43)</f>
        <v>1524.83</v>
      </c>
      <c r="K46" s="4"/>
    </row>
    <row r="47" spans="1:13" ht="17.25" thickBot="1">
      <c r="B47" s="54"/>
      <c r="C47" s="77"/>
      <c r="D47" s="40"/>
      <c r="E47" s="38"/>
      <c r="F47" s="136"/>
      <c r="G47" s="39"/>
      <c r="H47" s="40"/>
      <c r="I47" s="41"/>
      <c r="J47" s="103"/>
    </row>
    <row r="48" spans="1:13" ht="18" thickBot="1">
      <c r="B48" s="104"/>
      <c r="C48" s="105"/>
      <c r="D48" s="106"/>
      <c r="E48" s="107" t="s">
        <v>22</v>
      </c>
      <c r="F48" s="108"/>
      <c r="G48" s="109"/>
      <c r="H48" s="110"/>
      <c r="I48" s="111"/>
      <c r="J48" s="112">
        <f>SUM(I9:I46)</f>
        <v>29280.65</v>
      </c>
    </row>
    <row r="49" spans="1:13" ht="15">
      <c r="B49" s="31" t="s">
        <v>0</v>
      </c>
      <c r="C49" s="279" t="str">
        <f>Lista!C32</f>
        <v>Maravilha (SC), 11 de NOVEMBRO de 2016.</v>
      </c>
      <c r="D49" s="279"/>
      <c r="E49" s="279"/>
      <c r="F49" s="7"/>
      <c r="G49" s="56"/>
      <c r="H49" s="7"/>
      <c r="I49" s="56"/>
      <c r="J49" s="57"/>
    </row>
    <row r="50" spans="1:13" ht="16.5">
      <c r="B50" s="3" t="s">
        <v>23</v>
      </c>
      <c r="C50" s="31"/>
      <c r="D50" s="33"/>
      <c r="E50" s="58"/>
      <c r="F50" s="59"/>
      <c r="G50" s="59"/>
      <c r="H50" s="59"/>
      <c r="I50" s="59"/>
      <c r="J50" s="7"/>
    </row>
    <row r="51" spans="1:13" ht="16.5">
      <c r="B51" s="3" t="s">
        <v>24</v>
      </c>
      <c r="C51" s="31"/>
      <c r="D51" s="33"/>
      <c r="E51" s="58"/>
      <c r="F51" s="59"/>
      <c r="G51" s="59"/>
      <c r="H51" s="59"/>
      <c r="I51" s="59"/>
      <c r="J51" s="7"/>
    </row>
    <row r="52" spans="1:13" ht="16.5">
      <c r="B52" s="3" t="s">
        <v>128</v>
      </c>
      <c r="C52" s="3"/>
      <c r="D52" s="4"/>
      <c r="F52" s="60"/>
      <c r="G52" s="60"/>
      <c r="H52" s="60"/>
      <c r="I52" s="60"/>
      <c r="J52" s="7"/>
    </row>
    <row r="53" spans="1:13" ht="16.5">
      <c r="B53" s="3" t="s">
        <v>165</v>
      </c>
      <c r="C53" s="3"/>
      <c r="D53" s="8"/>
      <c r="F53" s="280" t="s">
        <v>25</v>
      </c>
      <c r="G53" s="280"/>
      <c r="H53" s="280"/>
      <c r="I53" s="280"/>
      <c r="J53" s="7"/>
    </row>
    <row r="54" spans="1:13" ht="16.5">
      <c r="B54" s="3"/>
      <c r="C54" s="3"/>
      <c r="D54" s="8"/>
      <c r="F54" s="281" t="s">
        <v>26</v>
      </c>
      <c r="G54" s="281"/>
      <c r="H54" s="281"/>
      <c r="I54" s="281"/>
      <c r="J54" s="7"/>
    </row>
    <row r="55" spans="1:13" s="1" customFormat="1" ht="15.75">
      <c r="A55"/>
      <c r="B55" s="61" t="s">
        <v>249</v>
      </c>
      <c r="C55" s="61"/>
      <c r="D55" s="62"/>
      <c r="E55" s="61"/>
      <c r="F55" s="282" t="s">
        <v>27</v>
      </c>
      <c r="G55" s="282"/>
      <c r="H55" s="282"/>
      <c r="I55" s="282"/>
      <c r="J55" s="8"/>
      <c r="M55"/>
    </row>
    <row r="56" spans="1:13" s="1" customFormat="1" ht="15.75">
      <c r="A56"/>
      <c r="B56" s="61" t="s">
        <v>250</v>
      </c>
      <c r="C56" s="61"/>
      <c r="D56" s="62"/>
      <c r="E56" s="61"/>
      <c r="F56" s="63"/>
      <c r="G56" s="64"/>
      <c r="H56" s="65"/>
      <c r="I56" s="7"/>
      <c r="J56" s="8"/>
      <c r="M56"/>
    </row>
    <row r="57" spans="1:13" s="1" customFormat="1" ht="17.25" thickBot="1">
      <c r="A57"/>
      <c r="B57" s="66" t="s">
        <v>251</v>
      </c>
      <c r="C57" s="49"/>
      <c r="D57" s="9"/>
      <c r="E57" s="49"/>
      <c r="F57" s="67"/>
      <c r="G57" s="68"/>
      <c r="H57" s="69"/>
      <c r="I57" s="9"/>
      <c r="J57" s="9"/>
      <c r="M57"/>
    </row>
    <row r="58" spans="1:13" s="1" customFormat="1" ht="16.5">
      <c r="A58"/>
      <c r="B58" s="70" t="s">
        <v>28</v>
      </c>
      <c r="C58" s="71"/>
      <c r="D58" s="72"/>
      <c r="E58" s="71"/>
      <c r="F58" s="73"/>
      <c r="G58" s="74"/>
      <c r="H58" s="75"/>
      <c r="I58" s="72"/>
      <c r="J58" s="116"/>
      <c r="M58"/>
    </row>
    <row r="59" spans="1:13" s="1" customFormat="1" ht="17.25" thickBot="1">
      <c r="A59"/>
      <c r="B59" s="76" t="s">
        <v>29</v>
      </c>
      <c r="C59" s="77"/>
      <c r="D59" s="41"/>
      <c r="E59" s="77"/>
      <c r="F59" s="78"/>
      <c r="G59" s="79"/>
      <c r="H59" s="80"/>
      <c r="I59" s="41"/>
      <c r="J59" s="55"/>
      <c r="M59"/>
    </row>
  </sheetData>
  <mergeCells count="5">
    <mergeCell ref="B1:J1"/>
    <mergeCell ref="C49:E49"/>
    <mergeCell ref="F53:I53"/>
    <mergeCell ref="F54:I54"/>
    <mergeCell ref="F55:I55"/>
  </mergeCells>
  <pageMargins left="0.78740157480314965" right="0.78740157480314965" top="2.1653543307086616" bottom="0.59055118110236227" header="0" footer="0"/>
  <pageSetup scale="5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40" zoomScale="80" zoomScaleNormal="80" workbookViewId="0">
      <selection activeCell="D11" sqref="D11"/>
    </sheetView>
  </sheetViews>
  <sheetFormatPr defaultRowHeight="12.75"/>
  <cols>
    <col min="2" max="2" width="8" customWidth="1"/>
    <col min="3" max="3" width="16.7109375" customWidth="1"/>
    <col min="4" max="4" width="10.7109375" style="1" customWidth="1"/>
    <col min="5" max="5" width="63.7109375" customWidth="1"/>
    <col min="6" max="6" width="10.7109375" style="53" customWidth="1"/>
    <col min="7" max="7" width="7.85546875" style="113" customWidth="1"/>
    <col min="8" max="8" width="14.7109375" style="1" customWidth="1"/>
    <col min="9" max="9" width="12.7109375" style="81" customWidth="1"/>
    <col min="10" max="10" width="14.85546875" style="53" bestFit="1" customWidth="1"/>
    <col min="11" max="11" width="12.7109375" style="1" customWidth="1"/>
    <col min="12" max="12" width="11.5703125" style="1" bestFit="1" customWidth="1"/>
    <col min="258" max="258" width="7" customWidth="1"/>
    <col min="259" max="259" width="16.7109375" customWidth="1"/>
    <col min="260" max="260" width="10.7109375" customWidth="1"/>
    <col min="261" max="261" width="63.7109375" customWidth="1"/>
    <col min="262" max="262" width="10.7109375" customWidth="1"/>
    <col min="263" max="263" width="6.7109375" customWidth="1"/>
    <col min="264" max="264" width="14.7109375" customWidth="1"/>
    <col min="265" max="265" width="12.7109375" customWidth="1"/>
    <col min="266" max="266" width="13.7109375" customWidth="1"/>
    <col min="267" max="267" width="12.7109375" customWidth="1"/>
    <col min="268" max="268" width="11.5703125" bestFit="1" customWidth="1"/>
    <col min="514" max="514" width="7" customWidth="1"/>
    <col min="515" max="515" width="16.7109375" customWidth="1"/>
    <col min="516" max="516" width="10.7109375" customWidth="1"/>
    <col min="517" max="517" width="63.7109375" customWidth="1"/>
    <col min="518" max="518" width="10.7109375" customWidth="1"/>
    <col min="519" max="519" width="6.7109375" customWidth="1"/>
    <col min="520" max="520" width="14.7109375" customWidth="1"/>
    <col min="521" max="521" width="12.7109375" customWidth="1"/>
    <col min="522" max="522" width="13.7109375" customWidth="1"/>
    <col min="523" max="523" width="12.7109375" customWidth="1"/>
    <col min="524" max="524" width="11.5703125" bestFit="1" customWidth="1"/>
    <col min="770" max="770" width="7" customWidth="1"/>
    <col min="771" max="771" width="16.7109375" customWidth="1"/>
    <col min="772" max="772" width="10.7109375" customWidth="1"/>
    <col min="773" max="773" width="63.7109375" customWidth="1"/>
    <col min="774" max="774" width="10.7109375" customWidth="1"/>
    <col min="775" max="775" width="6.7109375" customWidth="1"/>
    <col min="776" max="776" width="14.7109375" customWidth="1"/>
    <col min="777" max="777" width="12.7109375" customWidth="1"/>
    <col min="778" max="778" width="13.7109375" customWidth="1"/>
    <col min="779" max="779" width="12.7109375" customWidth="1"/>
    <col min="780" max="780" width="11.5703125" bestFit="1" customWidth="1"/>
    <col min="1026" max="1026" width="7" customWidth="1"/>
    <col min="1027" max="1027" width="16.7109375" customWidth="1"/>
    <col min="1028" max="1028" width="10.7109375" customWidth="1"/>
    <col min="1029" max="1029" width="63.7109375" customWidth="1"/>
    <col min="1030" max="1030" width="10.7109375" customWidth="1"/>
    <col min="1031" max="1031" width="6.7109375" customWidth="1"/>
    <col min="1032" max="1032" width="14.7109375" customWidth="1"/>
    <col min="1033" max="1033" width="12.7109375" customWidth="1"/>
    <col min="1034" max="1034" width="13.7109375" customWidth="1"/>
    <col min="1035" max="1035" width="12.7109375" customWidth="1"/>
    <col min="1036" max="1036" width="11.5703125" bestFit="1" customWidth="1"/>
    <col min="1282" max="1282" width="7" customWidth="1"/>
    <col min="1283" max="1283" width="16.7109375" customWidth="1"/>
    <col min="1284" max="1284" width="10.7109375" customWidth="1"/>
    <col min="1285" max="1285" width="63.7109375" customWidth="1"/>
    <col min="1286" max="1286" width="10.7109375" customWidth="1"/>
    <col min="1287" max="1287" width="6.7109375" customWidth="1"/>
    <col min="1288" max="1288" width="14.7109375" customWidth="1"/>
    <col min="1289" max="1289" width="12.7109375" customWidth="1"/>
    <col min="1290" max="1290" width="13.7109375" customWidth="1"/>
    <col min="1291" max="1291" width="12.7109375" customWidth="1"/>
    <col min="1292" max="1292" width="11.5703125" bestFit="1" customWidth="1"/>
    <col min="1538" max="1538" width="7" customWidth="1"/>
    <col min="1539" max="1539" width="16.7109375" customWidth="1"/>
    <col min="1540" max="1540" width="10.7109375" customWidth="1"/>
    <col min="1541" max="1541" width="63.7109375" customWidth="1"/>
    <col min="1542" max="1542" width="10.7109375" customWidth="1"/>
    <col min="1543" max="1543" width="6.7109375" customWidth="1"/>
    <col min="1544" max="1544" width="14.7109375" customWidth="1"/>
    <col min="1545" max="1545" width="12.7109375" customWidth="1"/>
    <col min="1546" max="1546" width="13.7109375" customWidth="1"/>
    <col min="1547" max="1547" width="12.7109375" customWidth="1"/>
    <col min="1548" max="1548" width="11.5703125" bestFit="1" customWidth="1"/>
    <col min="1794" max="1794" width="7" customWidth="1"/>
    <col min="1795" max="1795" width="16.7109375" customWidth="1"/>
    <col min="1796" max="1796" width="10.7109375" customWidth="1"/>
    <col min="1797" max="1797" width="63.7109375" customWidth="1"/>
    <col min="1798" max="1798" width="10.7109375" customWidth="1"/>
    <col min="1799" max="1799" width="6.7109375" customWidth="1"/>
    <col min="1800" max="1800" width="14.7109375" customWidth="1"/>
    <col min="1801" max="1801" width="12.7109375" customWidth="1"/>
    <col min="1802" max="1802" width="13.7109375" customWidth="1"/>
    <col min="1803" max="1803" width="12.7109375" customWidth="1"/>
    <col min="1804" max="1804" width="11.5703125" bestFit="1" customWidth="1"/>
    <col min="2050" max="2050" width="7" customWidth="1"/>
    <col min="2051" max="2051" width="16.7109375" customWidth="1"/>
    <col min="2052" max="2052" width="10.7109375" customWidth="1"/>
    <col min="2053" max="2053" width="63.7109375" customWidth="1"/>
    <col min="2054" max="2054" width="10.7109375" customWidth="1"/>
    <col min="2055" max="2055" width="6.7109375" customWidth="1"/>
    <col min="2056" max="2056" width="14.7109375" customWidth="1"/>
    <col min="2057" max="2057" width="12.7109375" customWidth="1"/>
    <col min="2058" max="2058" width="13.7109375" customWidth="1"/>
    <col min="2059" max="2059" width="12.7109375" customWidth="1"/>
    <col min="2060" max="2060" width="11.5703125" bestFit="1" customWidth="1"/>
    <col min="2306" max="2306" width="7" customWidth="1"/>
    <col min="2307" max="2307" width="16.7109375" customWidth="1"/>
    <col min="2308" max="2308" width="10.7109375" customWidth="1"/>
    <col min="2309" max="2309" width="63.7109375" customWidth="1"/>
    <col min="2310" max="2310" width="10.7109375" customWidth="1"/>
    <col min="2311" max="2311" width="6.7109375" customWidth="1"/>
    <col min="2312" max="2312" width="14.7109375" customWidth="1"/>
    <col min="2313" max="2313" width="12.7109375" customWidth="1"/>
    <col min="2314" max="2314" width="13.7109375" customWidth="1"/>
    <col min="2315" max="2315" width="12.7109375" customWidth="1"/>
    <col min="2316" max="2316" width="11.5703125" bestFit="1" customWidth="1"/>
    <col min="2562" max="2562" width="7" customWidth="1"/>
    <col min="2563" max="2563" width="16.7109375" customWidth="1"/>
    <col min="2564" max="2564" width="10.7109375" customWidth="1"/>
    <col min="2565" max="2565" width="63.7109375" customWidth="1"/>
    <col min="2566" max="2566" width="10.7109375" customWidth="1"/>
    <col min="2567" max="2567" width="6.7109375" customWidth="1"/>
    <col min="2568" max="2568" width="14.7109375" customWidth="1"/>
    <col min="2569" max="2569" width="12.7109375" customWidth="1"/>
    <col min="2570" max="2570" width="13.7109375" customWidth="1"/>
    <col min="2571" max="2571" width="12.7109375" customWidth="1"/>
    <col min="2572" max="2572" width="11.5703125" bestFit="1" customWidth="1"/>
    <col min="2818" max="2818" width="7" customWidth="1"/>
    <col min="2819" max="2819" width="16.7109375" customWidth="1"/>
    <col min="2820" max="2820" width="10.7109375" customWidth="1"/>
    <col min="2821" max="2821" width="63.7109375" customWidth="1"/>
    <col min="2822" max="2822" width="10.7109375" customWidth="1"/>
    <col min="2823" max="2823" width="6.7109375" customWidth="1"/>
    <col min="2824" max="2824" width="14.7109375" customWidth="1"/>
    <col min="2825" max="2825" width="12.7109375" customWidth="1"/>
    <col min="2826" max="2826" width="13.7109375" customWidth="1"/>
    <col min="2827" max="2827" width="12.7109375" customWidth="1"/>
    <col min="2828" max="2828" width="11.5703125" bestFit="1" customWidth="1"/>
    <col min="3074" max="3074" width="7" customWidth="1"/>
    <col min="3075" max="3075" width="16.7109375" customWidth="1"/>
    <col min="3076" max="3076" width="10.7109375" customWidth="1"/>
    <col min="3077" max="3077" width="63.7109375" customWidth="1"/>
    <col min="3078" max="3078" width="10.7109375" customWidth="1"/>
    <col min="3079" max="3079" width="6.7109375" customWidth="1"/>
    <col min="3080" max="3080" width="14.7109375" customWidth="1"/>
    <col min="3081" max="3081" width="12.7109375" customWidth="1"/>
    <col min="3082" max="3082" width="13.7109375" customWidth="1"/>
    <col min="3083" max="3083" width="12.7109375" customWidth="1"/>
    <col min="3084" max="3084" width="11.5703125" bestFit="1" customWidth="1"/>
    <col min="3330" max="3330" width="7" customWidth="1"/>
    <col min="3331" max="3331" width="16.7109375" customWidth="1"/>
    <col min="3332" max="3332" width="10.7109375" customWidth="1"/>
    <col min="3333" max="3333" width="63.7109375" customWidth="1"/>
    <col min="3334" max="3334" width="10.7109375" customWidth="1"/>
    <col min="3335" max="3335" width="6.7109375" customWidth="1"/>
    <col min="3336" max="3336" width="14.7109375" customWidth="1"/>
    <col min="3337" max="3337" width="12.7109375" customWidth="1"/>
    <col min="3338" max="3338" width="13.7109375" customWidth="1"/>
    <col min="3339" max="3339" width="12.7109375" customWidth="1"/>
    <col min="3340" max="3340" width="11.5703125" bestFit="1" customWidth="1"/>
    <col min="3586" max="3586" width="7" customWidth="1"/>
    <col min="3587" max="3587" width="16.7109375" customWidth="1"/>
    <col min="3588" max="3588" width="10.7109375" customWidth="1"/>
    <col min="3589" max="3589" width="63.7109375" customWidth="1"/>
    <col min="3590" max="3590" width="10.7109375" customWidth="1"/>
    <col min="3591" max="3591" width="6.7109375" customWidth="1"/>
    <col min="3592" max="3592" width="14.7109375" customWidth="1"/>
    <col min="3593" max="3593" width="12.7109375" customWidth="1"/>
    <col min="3594" max="3594" width="13.7109375" customWidth="1"/>
    <col min="3595" max="3595" width="12.7109375" customWidth="1"/>
    <col min="3596" max="3596" width="11.5703125" bestFit="1" customWidth="1"/>
    <col min="3842" max="3842" width="7" customWidth="1"/>
    <col min="3843" max="3843" width="16.7109375" customWidth="1"/>
    <col min="3844" max="3844" width="10.7109375" customWidth="1"/>
    <col min="3845" max="3845" width="63.7109375" customWidth="1"/>
    <col min="3846" max="3846" width="10.7109375" customWidth="1"/>
    <col min="3847" max="3847" width="6.7109375" customWidth="1"/>
    <col min="3848" max="3848" width="14.7109375" customWidth="1"/>
    <col min="3849" max="3849" width="12.7109375" customWidth="1"/>
    <col min="3850" max="3850" width="13.7109375" customWidth="1"/>
    <col min="3851" max="3851" width="12.7109375" customWidth="1"/>
    <col min="3852" max="3852" width="11.5703125" bestFit="1" customWidth="1"/>
    <col min="4098" max="4098" width="7" customWidth="1"/>
    <col min="4099" max="4099" width="16.7109375" customWidth="1"/>
    <col min="4100" max="4100" width="10.7109375" customWidth="1"/>
    <col min="4101" max="4101" width="63.7109375" customWidth="1"/>
    <col min="4102" max="4102" width="10.7109375" customWidth="1"/>
    <col min="4103" max="4103" width="6.7109375" customWidth="1"/>
    <col min="4104" max="4104" width="14.7109375" customWidth="1"/>
    <col min="4105" max="4105" width="12.7109375" customWidth="1"/>
    <col min="4106" max="4106" width="13.7109375" customWidth="1"/>
    <col min="4107" max="4107" width="12.7109375" customWidth="1"/>
    <col min="4108" max="4108" width="11.5703125" bestFit="1" customWidth="1"/>
    <col min="4354" max="4354" width="7" customWidth="1"/>
    <col min="4355" max="4355" width="16.7109375" customWidth="1"/>
    <col min="4356" max="4356" width="10.7109375" customWidth="1"/>
    <col min="4357" max="4357" width="63.7109375" customWidth="1"/>
    <col min="4358" max="4358" width="10.7109375" customWidth="1"/>
    <col min="4359" max="4359" width="6.7109375" customWidth="1"/>
    <col min="4360" max="4360" width="14.7109375" customWidth="1"/>
    <col min="4361" max="4361" width="12.7109375" customWidth="1"/>
    <col min="4362" max="4362" width="13.7109375" customWidth="1"/>
    <col min="4363" max="4363" width="12.7109375" customWidth="1"/>
    <col min="4364" max="4364" width="11.5703125" bestFit="1" customWidth="1"/>
    <col min="4610" max="4610" width="7" customWidth="1"/>
    <col min="4611" max="4611" width="16.7109375" customWidth="1"/>
    <col min="4612" max="4612" width="10.7109375" customWidth="1"/>
    <col min="4613" max="4613" width="63.7109375" customWidth="1"/>
    <col min="4614" max="4614" width="10.7109375" customWidth="1"/>
    <col min="4615" max="4615" width="6.7109375" customWidth="1"/>
    <col min="4616" max="4616" width="14.7109375" customWidth="1"/>
    <col min="4617" max="4617" width="12.7109375" customWidth="1"/>
    <col min="4618" max="4618" width="13.7109375" customWidth="1"/>
    <col min="4619" max="4619" width="12.7109375" customWidth="1"/>
    <col min="4620" max="4620" width="11.5703125" bestFit="1" customWidth="1"/>
    <col min="4866" max="4866" width="7" customWidth="1"/>
    <col min="4867" max="4867" width="16.7109375" customWidth="1"/>
    <col min="4868" max="4868" width="10.7109375" customWidth="1"/>
    <col min="4869" max="4869" width="63.7109375" customWidth="1"/>
    <col min="4870" max="4870" width="10.7109375" customWidth="1"/>
    <col min="4871" max="4871" width="6.7109375" customWidth="1"/>
    <col min="4872" max="4872" width="14.7109375" customWidth="1"/>
    <col min="4873" max="4873" width="12.7109375" customWidth="1"/>
    <col min="4874" max="4874" width="13.7109375" customWidth="1"/>
    <col min="4875" max="4875" width="12.7109375" customWidth="1"/>
    <col min="4876" max="4876" width="11.5703125" bestFit="1" customWidth="1"/>
    <col min="5122" max="5122" width="7" customWidth="1"/>
    <col min="5123" max="5123" width="16.7109375" customWidth="1"/>
    <col min="5124" max="5124" width="10.7109375" customWidth="1"/>
    <col min="5125" max="5125" width="63.7109375" customWidth="1"/>
    <col min="5126" max="5126" width="10.7109375" customWidth="1"/>
    <col min="5127" max="5127" width="6.7109375" customWidth="1"/>
    <col min="5128" max="5128" width="14.7109375" customWidth="1"/>
    <col min="5129" max="5129" width="12.7109375" customWidth="1"/>
    <col min="5130" max="5130" width="13.7109375" customWidth="1"/>
    <col min="5131" max="5131" width="12.7109375" customWidth="1"/>
    <col min="5132" max="5132" width="11.5703125" bestFit="1" customWidth="1"/>
    <col min="5378" max="5378" width="7" customWidth="1"/>
    <col min="5379" max="5379" width="16.7109375" customWidth="1"/>
    <col min="5380" max="5380" width="10.7109375" customWidth="1"/>
    <col min="5381" max="5381" width="63.7109375" customWidth="1"/>
    <col min="5382" max="5382" width="10.7109375" customWidth="1"/>
    <col min="5383" max="5383" width="6.7109375" customWidth="1"/>
    <col min="5384" max="5384" width="14.7109375" customWidth="1"/>
    <col min="5385" max="5385" width="12.7109375" customWidth="1"/>
    <col min="5386" max="5386" width="13.7109375" customWidth="1"/>
    <col min="5387" max="5387" width="12.7109375" customWidth="1"/>
    <col min="5388" max="5388" width="11.5703125" bestFit="1" customWidth="1"/>
    <col min="5634" max="5634" width="7" customWidth="1"/>
    <col min="5635" max="5635" width="16.7109375" customWidth="1"/>
    <col min="5636" max="5636" width="10.7109375" customWidth="1"/>
    <col min="5637" max="5637" width="63.7109375" customWidth="1"/>
    <col min="5638" max="5638" width="10.7109375" customWidth="1"/>
    <col min="5639" max="5639" width="6.7109375" customWidth="1"/>
    <col min="5640" max="5640" width="14.7109375" customWidth="1"/>
    <col min="5641" max="5641" width="12.7109375" customWidth="1"/>
    <col min="5642" max="5642" width="13.7109375" customWidth="1"/>
    <col min="5643" max="5643" width="12.7109375" customWidth="1"/>
    <col min="5644" max="5644" width="11.5703125" bestFit="1" customWidth="1"/>
    <col min="5890" max="5890" width="7" customWidth="1"/>
    <col min="5891" max="5891" width="16.7109375" customWidth="1"/>
    <col min="5892" max="5892" width="10.7109375" customWidth="1"/>
    <col min="5893" max="5893" width="63.7109375" customWidth="1"/>
    <col min="5894" max="5894" width="10.7109375" customWidth="1"/>
    <col min="5895" max="5895" width="6.7109375" customWidth="1"/>
    <col min="5896" max="5896" width="14.7109375" customWidth="1"/>
    <col min="5897" max="5897" width="12.7109375" customWidth="1"/>
    <col min="5898" max="5898" width="13.7109375" customWidth="1"/>
    <col min="5899" max="5899" width="12.7109375" customWidth="1"/>
    <col min="5900" max="5900" width="11.5703125" bestFit="1" customWidth="1"/>
    <col min="6146" max="6146" width="7" customWidth="1"/>
    <col min="6147" max="6147" width="16.7109375" customWidth="1"/>
    <col min="6148" max="6148" width="10.7109375" customWidth="1"/>
    <col min="6149" max="6149" width="63.7109375" customWidth="1"/>
    <col min="6150" max="6150" width="10.7109375" customWidth="1"/>
    <col min="6151" max="6151" width="6.7109375" customWidth="1"/>
    <col min="6152" max="6152" width="14.7109375" customWidth="1"/>
    <col min="6153" max="6153" width="12.7109375" customWidth="1"/>
    <col min="6154" max="6154" width="13.7109375" customWidth="1"/>
    <col min="6155" max="6155" width="12.7109375" customWidth="1"/>
    <col min="6156" max="6156" width="11.5703125" bestFit="1" customWidth="1"/>
    <col min="6402" max="6402" width="7" customWidth="1"/>
    <col min="6403" max="6403" width="16.7109375" customWidth="1"/>
    <col min="6404" max="6404" width="10.7109375" customWidth="1"/>
    <col min="6405" max="6405" width="63.7109375" customWidth="1"/>
    <col min="6406" max="6406" width="10.7109375" customWidth="1"/>
    <col min="6407" max="6407" width="6.7109375" customWidth="1"/>
    <col min="6408" max="6408" width="14.7109375" customWidth="1"/>
    <col min="6409" max="6409" width="12.7109375" customWidth="1"/>
    <col min="6410" max="6410" width="13.7109375" customWidth="1"/>
    <col min="6411" max="6411" width="12.7109375" customWidth="1"/>
    <col min="6412" max="6412" width="11.5703125" bestFit="1" customWidth="1"/>
    <col min="6658" max="6658" width="7" customWidth="1"/>
    <col min="6659" max="6659" width="16.7109375" customWidth="1"/>
    <col min="6660" max="6660" width="10.7109375" customWidth="1"/>
    <col min="6661" max="6661" width="63.7109375" customWidth="1"/>
    <col min="6662" max="6662" width="10.7109375" customWidth="1"/>
    <col min="6663" max="6663" width="6.7109375" customWidth="1"/>
    <col min="6664" max="6664" width="14.7109375" customWidth="1"/>
    <col min="6665" max="6665" width="12.7109375" customWidth="1"/>
    <col min="6666" max="6666" width="13.7109375" customWidth="1"/>
    <col min="6667" max="6667" width="12.7109375" customWidth="1"/>
    <col min="6668" max="6668" width="11.5703125" bestFit="1" customWidth="1"/>
    <col min="6914" max="6914" width="7" customWidth="1"/>
    <col min="6915" max="6915" width="16.7109375" customWidth="1"/>
    <col min="6916" max="6916" width="10.7109375" customWidth="1"/>
    <col min="6917" max="6917" width="63.7109375" customWidth="1"/>
    <col min="6918" max="6918" width="10.7109375" customWidth="1"/>
    <col min="6919" max="6919" width="6.7109375" customWidth="1"/>
    <col min="6920" max="6920" width="14.7109375" customWidth="1"/>
    <col min="6921" max="6921" width="12.7109375" customWidth="1"/>
    <col min="6922" max="6922" width="13.7109375" customWidth="1"/>
    <col min="6923" max="6923" width="12.7109375" customWidth="1"/>
    <col min="6924" max="6924" width="11.5703125" bestFit="1" customWidth="1"/>
    <col min="7170" max="7170" width="7" customWidth="1"/>
    <col min="7171" max="7171" width="16.7109375" customWidth="1"/>
    <col min="7172" max="7172" width="10.7109375" customWidth="1"/>
    <col min="7173" max="7173" width="63.7109375" customWidth="1"/>
    <col min="7174" max="7174" width="10.7109375" customWidth="1"/>
    <col min="7175" max="7175" width="6.7109375" customWidth="1"/>
    <col min="7176" max="7176" width="14.7109375" customWidth="1"/>
    <col min="7177" max="7177" width="12.7109375" customWidth="1"/>
    <col min="7178" max="7178" width="13.7109375" customWidth="1"/>
    <col min="7179" max="7179" width="12.7109375" customWidth="1"/>
    <col min="7180" max="7180" width="11.5703125" bestFit="1" customWidth="1"/>
    <col min="7426" max="7426" width="7" customWidth="1"/>
    <col min="7427" max="7427" width="16.7109375" customWidth="1"/>
    <col min="7428" max="7428" width="10.7109375" customWidth="1"/>
    <col min="7429" max="7429" width="63.7109375" customWidth="1"/>
    <col min="7430" max="7430" width="10.7109375" customWidth="1"/>
    <col min="7431" max="7431" width="6.7109375" customWidth="1"/>
    <col min="7432" max="7432" width="14.7109375" customWidth="1"/>
    <col min="7433" max="7433" width="12.7109375" customWidth="1"/>
    <col min="7434" max="7434" width="13.7109375" customWidth="1"/>
    <col min="7435" max="7435" width="12.7109375" customWidth="1"/>
    <col min="7436" max="7436" width="11.5703125" bestFit="1" customWidth="1"/>
    <col min="7682" max="7682" width="7" customWidth="1"/>
    <col min="7683" max="7683" width="16.7109375" customWidth="1"/>
    <col min="7684" max="7684" width="10.7109375" customWidth="1"/>
    <col min="7685" max="7685" width="63.7109375" customWidth="1"/>
    <col min="7686" max="7686" width="10.7109375" customWidth="1"/>
    <col min="7687" max="7687" width="6.7109375" customWidth="1"/>
    <col min="7688" max="7688" width="14.7109375" customWidth="1"/>
    <col min="7689" max="7689" width="12.7109375" customWidth="1"/>
    <col min="7690" max="7690" width="13.7109375" customWidth="1"/>
    <col min="7691" max="7691" width="12.7109375" customWidth="1"/>
    <col min="7692" max="7692" width="11.5703125" bestFit="1" customWidth="1"/>
    <col min="7938" max="7938" width="7" customWidth="1"/>
    <col min="7939" max="7939" width="16.7109375" customWidth="1"/>
    <col min="7940" max="7940" width="10.7109375" customWidth="1"/>
    <col min="7941" max="7941" width="63.7109375" customWidth="1"/>
    <col min="7942" max="7942" width="10.7109375" customWidth="1"/>
    <col min="7943" max="7943" width="6.7109375" customWidth="1"/>
    <col min="7944" max="7944" width="14.7109375" customWidth="1"/>
    <col min="7945" max="7945" width="12.7109375" customWidth="1"/>
    <col min="7946" max="7946" width="13.7109375" customWidth="1"/>
    <col min="7947" max="7947" width="12.7109375" customWidth="1"/>
    <col min="7948" max="7948" width="11.5703125" bestFit="1" customWidth="1"/>
    <col min="8194" max="8194" width="7" customWidth="1"/>
    <col min="8195" max="8195" width="16.7109375" customWidth="1"/>
    <col min="8196" max="8196" width="10.7109375" customWidth="1"/>
    <col min="8197" max="8197" width="63.7109375" customWidth="1"/>
    <col min="8198" max="8198" width="10.7109375" customWidth="1"/>
    <col min="8199" max="8199" width="6.7109375" customWidth="1"/>
    <col min="8200" max="8200" width="14.7109375" customWidth="1"/>
    <col min="8201" max="8201" width="12.7109375" customWidth="1"/>
    <col min="8202" max="8202" width="13.7109375" customWidth="1"/>
    <col min="8203" max="8203" width="12.7109375" customWidth="1"/>
    <col min="8204" max="8204" width="11.5703125" bestFit="1" customWidth="1"/>
    <col min="8450" max="8450" width="7" customWidth="1"/>
    <col min="8451" max="8451" width="16.7109375" customWidth="1"/>
    <col min="8452" max="8452" width="10.7109375" customWidth="1"/>
    <col min="8453" max="8453" width="63.7109375" customWidth="1"/>
    <col min="8454" max="8454" width="10.7109375" customWidth="1"/>
    <col min="8455" max="8455" width="6.7109375" customWidth="1"/>
    <col min="8456" max="8456" width="14.7109375" customWidth="1"/>
    <col min="8457" max="8457" width="12.7109375" customWidth="1"/>
    <col min="8458" max="8458" width="13.7109375" customWidth="1"/>
    <col min="8459" max="8459" width="12.7109375" customWidth="1"/>
    <col min="8460" max="8460" width="11.5703125" bestFit="1" customWidth="1"/>
    <col min="8706" max="8706" width="7" customWidth="1"/>
    <col min="8707" max="8707" width="16.7109375" customWidth="1"/>
    <col min="8708" max="8708" width="10.7109375" customWidth="1"/>
    <col min="8709" max="8709" width="63.7109375" customWidth="1"/>
    <col min="8710" max="8710" width="10.7109375" customWidth="1"/>
    <col min="8711" max="8711" width="6.7109375" customWidth="1"/>
    <col min="8712" max="8712" width="14.7109375" customWidth="1"/>
    <col min="8713" max="8713" width="12.7109375" customWidth="1"/>
    <col min="8714" max="8714" width="13.7109375" customWidth="1"/>
    <col min="8715" max="8715" width="12.7109375" customWidth="1"/>
    <col min="8716" max="8716" width="11.5703125" bestFit="1" customWidth="1"/>
    <col min="8962" max="8962" width="7" customWidth="1"/>
    <col min="8963" max="8963" width="16.7109375" customWidth="1"/>
    <col min="8964" max="8964" width="10.7109375" customWidth="1"/>
    <col min="8965" max="8965" width="63.7109375" customWidth="1"/>
    <col min="8966" max="8966" width="10.7109375" customWidth="1"/>
    <col min="8967" max="8967" width="6.7109375" customWidth="1"/>
    <col min="8968" max="8968" width="14.7109375" customWidth="1"/>
    <col min="8969" max="8969" width="12.7109375" customWidth="1"/>
    <col min="8970" max="8970" width="13.7109375" customWidth="1"/>
    <col min="8971" max="8971" width="12.7109375" customWidth="1"/>
    <col min="8972" max="8972" width="11.5703125" bestFit="1" customWidth="1"/>
    <col min="9218" max="9218" width="7" customWidth="1"/>
    <col min="9219" max="9219" width="16.7109375" customWidth="1"/>
    <col min="9220" max="9220" width="10.7109375" customWidth="1"/>
    <col min="9221" max="9221" width="63.7109375" customWidth="1"/>
    <col min="9222" max="9222" width="10.7109375" customWidth="1"/>
    <col min="9223" max="9223" width="6.7109375" customWidth="1"/>
    <col min="9224" max="9224" width="14.7109375" customWidth="1"/>
    <col min="9225" max="9225" width="12.7109375" customWidth="1"/>
    <col min="9226" max="9226" width="13.7109375" customWidth="1"/>
    <col min="9227" max="9227" width="12.7109375" customWidth="1"/>
    <col min="9228" max="9228" width="11.5703125" bestFit="1" customWidth="1"/>
    <col min="9474" max="9474" width="7" customWidth="1"/>
    <col min="9475" max="9475" width="16.7109375" customWidth="1"/>
    <col min="9476" max="9476" width="10.7109375" customWidth="1"/>
    <col min="9477" max="9477" width="63.7109375" customWidth="1"/>
    <col min="9478" max="9478" width="10.7109375" customWidth="1"/>
    <col min="9479" max="9479" width="6.7109375" customWidth="1"/>
    <col min="9480" max="9480" width="14.7109375" customWidth="1"/>
    <col min="9481" max="9481" width="12.7109375" customWidth="1"/>
    <col min="9482" max="9482" width="13.7109375" customWidth="1"/>
    <col min="9483" max="9483" width="12.7109375" customWidth="1"/>
    <col min="9484" max="9484" width="11.5703125" bestFit="1" customWidth="1"/>
    <col min="9730" max="9730" width="7" customWidth="1"/>
    <col min="9731" max="9731" width="16.7109375" customWidth="1"/>
    <col min="9732" max="9732" width="10.7109375" customWidth="1"/>
    <col min="9733" max="9733" width="63.7109375" customWidth="1"/>
    <col min="9734" max="9734" width="10.7109375" customWidth="1"/>
    <col min="9735" max="9735" width="6.7109375" customWidth="1"/>
    <col min="9736" max="9736" width="14.7109375" customWidth="1"/>
    <col min="9737" max="9737" width="12.7109375" customWidth="1"/>
    <col min="9738" max="9738" width="13.7109375" customWidth="1"/>
    <col min="9739" max="9739" width="12.7109375" customWidth="1"/>
    <col min="9740" max="9740" width="11.5703125" bestFit="1" customWidth="1"/>
    <col min="9986" max="9986" width="7" customWidth="1"/>
    <col min="9987" max="9987" width="16.7109375" customWidth="1"/>
    <col min="9988" max="9988" width="10.7109375" customWidth="1"/>
    <col min="9989" max="9989" width="63.7109375" customWidth="1"/>
    <col min="9990" max="9990" width="10.7109375" customWidth="1"/>
    <col min="9991" max="9991" width="6.7109375" customWidth="1"/>
    <col min="9992" max="9992" width="14.7109375" customWidth="1"/>
    <col min="9993" max="9993" width="12.7109375" customWidth="1"/>
    <col min="9994" max="9994" width="13.7109375" customWidth="1"/>
    <col min="9995" max="9995" width="12.7109375" customWidth="1"/>
    <col min="9996" max="9996" width="11.5703125" bestFit="1" customWidth="1"/>
    <col min="10242" max="10242" width="7" customWidth="1"/>
    <col min="10243" max="10243" width="16.7109375" customWidth="1"/>
    <col min="10244" max="10244" width="10.7109375" customWidth="1"/>
    <col min="10245" max="10245" width="63.7109375" customWidth="1"/>
    <col min="10246" max="10246" width="10.7109375" customWidth="1"/>
    <col min="10247" max="10247" width="6.7109375" customWidth="1"/>
    <col min="10248" max="10248" width="14.7109375" customWidth="1"/>
    <col min="10249" max="10249" width="12.7109375" customWidth="1"/>
    <col min="10250" max="10250" width="13.7109375" customWidth="1"/>
    <col min="10251" max="10251" width="12.7109375" customWidth="1"/>
    <col min="10252" max="10252" width="11.5703125" bestFit="1" customWidth="1"/>
    <col min="10498" max="10498" width="7" customWidth="1"/>
    <col min="10499" max="10499" width="16.7109375" customWidth="1"/>
    <col min="10500" max="10500" width="10.7109375" customWidth="1"/>
    <col min="10501" max="10501" width="63.7109375" customWidth="1"/>
    <col min="10502" max="10502" width="10.7109375" customWidth="1"/>
    <col min="10503" max="10503" width="6.7109375" customWidth="1"/>
    <col min="10504" max="10504" width="14.7109375" customWidth="1"/>
    <col min="10505" max="10505" width="12.7109375" customWidth="1"/>
    <col min="10506" max="10506" width="13.7109375" customWidth="1"/>
    <col min="10507" max="10507" width="12.7109375" customWidth="1"/>
    <col min="10508" max="10508" width="11.5703125" bestFit="1" customWidth="1"/>
    <col min="10754" max="10754" width="7" customWidth="1"/>
    <col min="10755" max="10755" width="16.7109375" customWidth="1"/>
    <col min="10756" max="10756" width="10.7109375" customWidth="1"/>
    <col min="10757" max="10757" width="63.7109375" customWidth="1"/>
    <col min="10758" max="10758" width="10.7109375" customWidth="1"/>
    <col min="10759" max="10759" width="6.7109375" customWidth="1"/>
    <col min="10760" max="10760" width="14.7109375" customWidth="1"/>
    <col min="10761" max="10761" width="12.7109375" customWidth="1"/>
    <col min="10762" max="10762" width="13.7109375" customWidth="1"/>
    <col min="10763" max="10763" width="12.7109375" customWidth="1"/>
    <col min="10764" max="10764" width="11.5703125" bestFit="1" customWidth="1"/>
    <col min="11010" max="11010" width="7" customWidth="1"/>
    <col min="11011" max="11011" width="16.7109375" customWidth="1"/>
    <col min="11012" max="11012" width="10.7109375" customWidth="1"/>
    <col min="11013" max="11013" width="63.7109375" customWidth="1"/>
    <col min="11014" max="11014" width="10.7109375" customWidth="1"/>
    <col min="11015" max="11015" width="6.7109375" customWidth="1"/>
    <col min="11016" max="11016" width="14.7109375" customWidth="1"/>
    <col min="11017" max="11017" width="12.7109375" customWidth="1"/>
    <col min="11018" max="11018" width="13.7109375" customWidth="1"/>
    <col min="11019" max="11019" width="12.7109375" customWidth="1"/>
    <col min="11020" max="11020" width="11.5703125" bestFit="1" customWidth="1"/>
    <col min="11266" max="11266" width="7" customWidth="1"/>
    <col min="11267" max="11267" width="16.7109375" customWidth="1"/>
    <col min="11268" max="11268" width="10.7109375" customWidth="1"/>
    <col min="11269" max="11269" width="63.7109375" customWidth="1"/>
    <col min="11270" max="11270" width="10.7109375" customWidth="1"/>
    <col min="11271" max="11271" width="6.7109375" customWidth="1"/>
    <col min="11272" max="11272" width="14.7109375" customWidth="1"/>
    <col min="11273" max="11273" width="12.7109375" customWidth="1"/>
    <col min="11274" max="11274" width="13.7109375" customWidth="1"/>
    <col min="11275" max="11275" width="12.7109375" customWidth="1"/>
    <col min="11276" max="11276" width="11.5703125" bestFit="1" customWidth="1"/>
    <col min="11522" max="11522" width="7" customWidth="1"/>
    <col min="11523" max="11523" width="16.7109375" customWidth="1"/>
    <col min="11524" max="11524" width="10.7109375" customWidth="1"/>
    <col min="11525" max="11525" width="63.7109375" customWidth="1"/>
    <col min="11526" max="11526" width="10.7109375" customWidth="1"/>
    <col min="11527" max="11527" width="6.7109375" customWidth="1"/>
    <col min="11528" max="11528" width="14.7109375" customWidth="1"/>
    <col min="11529" max="11529" width="12.7109375" customWidth="1"/>
    <col min="11530" max="11530" width="13.7109375" customWidth="1"/>
    <col min="11531" max="11531" width="12.7109375" customWidth="1"/>
    <col min="11532" max="11532" width="11.5703125" bestFit="1" customWidth="1"/>
    <col min="11778" max="11778" width="7" customWidth="1"/>
    <col min="11779" max="11779" width="16.7109375" customWidth="1"/>
    <col min="11780" max="11780" width="10.7109375" customWidth="1"/>
    <col min="11781" max="11781" width="63.7109375" customWidth="1"/>
    <col min="11782" max="11782" width="10.7109375" customWidth="1"/>
    <col min="11783" max="11783" width="6.7109375" customWidth="1"/>
    <col min="11784" max="11784" width="14.7109375" customWidth="1"/>
    <col min="11785" max="11785" width="12.7109375" customWidth="1"/>
    <col min="11786" max="11786" width="13.7109375" customWidth="1"/>
    <col min="11787" max="11787" width="12.7109375" customWidth="1"/>
    <col min="11788" max="11788" width="11.5703125" bestFit="1" customWidth="1"/>
    <col min="12034" max="12034" width="7" customWidth="1"/>
    <col min="12035" max="12035" width="16.7109375" customWidth="1"/>
    <col min="12036" max="12036" width="10.7109375" customWidth="1"/>
    <col min="12037" max="12037" width="63.7109375" customWidth="1"/>
    <col min="12038" max="12038" width="10.7109375" customWidth="1"/>
    <col min="12039" max="12039" width="6.7109375" customWidth="1"/>
    <col min="12040" max="12040" width="14.7109375" customWidth="1"/>
    <col min="12041" max="12041" width="12.7109375" customWidth="1"/>
    <col min="12042" max="12042" width="13.7109375" customWidth="1"/>
    <col min="12043" max="12043" width="12.7109375" customWidth="1"/>
    <col min="12044" max="12044" width="11.5703125" bestFit="1" customWidth="1"/>
    <col min="12290" max="12290" width="7" customWidth="1"/>
    <col min="12291" max="12291" width="16.7109375" customWidth="1"/>
    <col min="12292" max="12292" width="10.7109375" customWidth="1"/>
    <col min="12293" max="12293" width="63.7109375" customWidth="1"/>
    <col min="12294" max="12294" width="10.7109375" customWidth="1"/>
    <col min="12295" max="12295" width="6.7109375" customWidth="1"/>
    <col min="12296" max="12296" width="14.7109375" customWidth="1"/>
    <col min="12297" max="12297" width="12.7109375" customWidth="1"/>
    <col min="12298" max="12298" width="13.7109375" customWidth="1"/>
    <col min="12299" max="12299" width="12.7109375" customWidth="1"/>
    <col min="12300" max="12300" width="11.5703125" bestFit="1" customWidth="1"/>
    <col min="12546" max="12546" width="7" customWidth="1"/>
    <col min="12547" max="12547" width="16.7109375" customWidth="1"/>
    <col min="12548" max="12548" width="10.7109375" customWidth="1"/>
    <col min="12549" max="12549" width="63.7109375" customWidth="1"/>
    <col min="12550" max="12550" width="10.7109375" customWidth="1"/>
    <col min="12551" max="12551" width="6.7109375" customWidth="1"/>
    <col min="12552" max="12552" width="14.7109375" customWidth="1"/>
    <col min="12553" max="12553" width="12.7109375" customWidth="1"/>
    <col min="12554" max="12554" width="13.7109375" customWidth="1"/>
    <col min="12555" max="12555" width="12.7109375" customWidth="1"/>
    <col min="12556" max="12556" width="11.5703125" bestFit="1" customWidth="1"/>
    <col min="12802" max="12802" width="7" customWidth="1"/>
    <col min="12803" max="12803" width="16.7109375" customWidth="1"/>
    <col min="12804" max="12804" width="10.7109375" customWidth="1"/>
    <col min="12805" max="12805" width="63.7109375" customWidth="1"/>
    <col min="12806" max="12806" width="10.7109375" customWidth="1"/>
    <col min="12807" max="12807" width="6.7109375" customWidth="1"/>
    <col min="12808" max="12808" width="14.7109375" customWidth="1"/>
    <col min="12809" max="12809" width="12.7109375" customWidth="1"/>
    <col min="12810" max="12810" width="13.7109375" customWidth="1"/>
    <col min="12811" max="12811" width="12.7109375" customWidth="1"/>
    <col min="12812" max="12812" width="11.5703125" bestFit="1" customWidth="1"/>
    <col min="13058" max="13058" width="7" customWidth="1"/>
    <col min="13059" max="13059" width="16.7109375" customWidth="1"/>
    <col min="13060" max="13060" width="10.7109375" customWidth="1"/>
    <col min="13061" max="13061" width="63.7109375" customWidth="1"/>
    <col min="13062" max="13062" width="10.7109375" customWidth="1"/>
    <col min="13063" max="13063" width="6.7109375" customWidth="1"/>
    <col min="13064" max="13064" width="14.7109375" customWidth="1"/>
    <col min="13065" max="13065" width="12.7109375" customWidth="1"/>
    <col min="13066" max="13066" width="13.7109375" customWidth="1"/>
    <col min="13067" max="13067" width="12.7109375" customWidth="1"/>
    <col min="13068" max="13068" width="11.5703125" bestFit="1" customWidth="1"/>
    <col min="13314" max="13314" width="7" customWidth="1"/>
    <col min="13315" max="13315" width="16.7109375" customWidth="1"/>
    <col min="13316" max="13316" width="10.7109375" customWidth="1"/>
    <col min="13317" max="13317" width="63.7109375" customWidth="1"/>
    <col min="13318" max="13318" width="10.7109375" customWidth="1"/>
    <col min="13319" max="13319" width="6.7109375" customWidth="1"/>
    <col min="13320" max="13320" width="14.7109375" customWidth="1"/>
    <col min="13321" max="13321" width="12.7109375" customWidth="1"/>
    <col min="13322" max="13322" width="13.7109375" customWidth="1"/>
    <col min="13323" max="13323" width="12.7109375" customWidth="1"/>
    <col min="13324" max="13324" width="11.5703125" bestFit="1" customWidth="1"/>
    <col min="13570" max="13570" width="7" customWidth="1"/>
    <col min="13571" max="13571" width="16.7109375" customWidth="1"/>
    <col min="13572" max="13572" width="10.7109375" customWidth="1"/>
    <col min="13573" max="13573" width="63.7109375" customWidth="1"/>
    <col min="13574" max="13574" width="10.7109375" customWidth="1"/>
    <col min="13575" max="13575" width="6.7109375" customWidth="1"/>
    <col min="13576" max="13576" width="14.7109375" customWidth="1"/>
    <col min="13577" max="13577" width="12.7109375" customWidth="1"/>
    <col min="13578" max="13578" width="13.7109375" customWidth="1"/>
    <col min="13579" max="13579" width="12.7109375" customWidth="1"/>
    <col min="13580" max="13580" width="11.5703125" bestFit="1" customWidth="1"/>
    <col min="13826" max="13826" width="7" customWidth="1"/>
    <col min="13827" max="13827" width="16.7109375" customWidth="1"/>
    <col min="13828" max="13828" width="10.7109375" customWidth="1"/>
    <col min="13829" max="13829" width="63.7109375" customWidth="1"/>
    <col min="13830" max="13830" width="10.7109375" customWidth="1"/>
    <col min="13831" max="13831" width="6.7109375" customWidth="1"/>
    <col min="13832" max="13832" width="14.7109375" customWidth="1"/>
    <col min="13833" max="13833" width="12.7109375" customWidth="1"/>
    <col min="13834" max="13834" width="13.7109375" customWidth="1"/>
    <col min="13835" max="13835" width="12.7109375" customWidth="1"/>
    <col min="13836" max="13836" width="11.5703125" bestFit="1" customWidth="1"/>
    <col min="14082" max="14082" width="7" customWidth="1"/>
    <col min="14083" max="14083" width="16.7109375" customWidth="1"/>
    <col min="14084" max="14084" width="10.7109375" customWidth="1"/>
    <col min="14085" max="14085" width="63.7109375" customWidth="1"/>
    <col min="14086" max="14086" width="10.7109375" customWidth="1"/>
    <col min="14087" max="14087" width="6.7109375" customWidth="1"/>
    <col min="14088" max="14088" width="14.7109375" customWidth="1"/>
    <col min="14089" max="14089" width="12.7109375" customWidth="1"/>
    <col min="14090" max="14090" width="13.7109375" customWidth="1"/>
    <col min="14091" max="14091" width="12.7109375" customWidth="1"/>
    <col min="14092" max="14092" width="11.5703125" bestFit="1" customWidth="1"/>
    <col min="14338" max="14338" width="7" customWidth="1"/>
    <col min="14339" max="14339" width="16.7109375" customWidth="1"/>
    <col min="14340" max="14340" width="10.7109375" customWidth="1"/>
    <col min="14341" max="14341" width="63.7109375" customWidth="1"/>
    <col min="14342" max="14342" width="10.7109375" customWidth="1"/>
    <col min="14343" max="14343" width="6.7109375" customWidth="1"/>
    <col min="14344" max="14344" width="14.7109375" customWidth="1"/>
    <col min="14345" max="14345" width="12.7109375" customWidth="1"/>
    <col min="14346" max="14346" width="13.7109375" customWidth="1"/>
    <col min="14347" max="14347" width="12.7109375" customWidth="1"/>
    <col min="14348" max="14348" width="11.5703125" bestFit="1" customWidth="1"/>
    <col min="14594" max="14594" width="7" customWidth="1"/>
    <col min="14595" max="14595" width="16.7109375" customWidth="1"/>
    <col min="14596" max="14596" width="10.7109375" customWidth="1"/>
    <col min="14597" max="14597" width="63.7109375" customWidth="1"/>
    <col min="14598" max="14598" width="10.7109375" customWidth="1"/>
    <col min="14599" max="14599" width="6.7109375" customWidth="1"/>
    <col min="14600" max="14600" width="14.7109375" customWidth="1"/>
    <col min="14601" max="14601" width="12.7109375" customWidth="1"/>
    <col min="14602" max="14602" width="13.7109375" customWidth="1"/>
    <col min="14603" max="14603" width="12.7109375" customWidth="1"/>
    <col min="14604" max="14604" width="11.5703125" bestFit="1" customWidth="1"/>
    <col min="14850" max="14850" width="7" customWidth="1"/>
    <col min="14851" max="14851" width="16.7109375" customWidth="1"/>
    <col min="14852" max="14852" width="10.7109375" customWidth="1"/>
    <col min="14853" max="14853" width="63.7109375" customWidth="1"/>
    <col min="14854" max="14854" width="10.7109375" customWidth="1"/>
    <col min="14855" max="14855" width="6.7109375" customWidth="1"/>
    <col min="14856" max="14856" width="14.7109375" customWidth="1"/>
    <col min="14857" max="14857" width="12.7109375" customWidth="1"/>
    <col min="14858" max="14858" width="13.7109375" customWidth="1"/>
    <col min="14859" max="14859" width="12.7109375" customWidth="1"/>
    <col min="14860" max="14860" width="11.5703125" bestFit="1" customWidth="1"/>
    <col min="15106" max="15106" width="7" customWidth="1"/>
    <col min="15107" max="15107" width="16.7109375" customWidth="1"/>
    <col min="15108" max="15108" width="10.7109375" customWidth="1"/>
    <col min="15109" max="15109" width="63.7109375" customWidth="1"/>
    <col min="15110" max="15110" width="10.7109375" customWidth="1"/>
    <col min="15111" max="15111" width="6.7109375" customWidth="1"/>
    <col min="15112" max="15112" width="14.7109375" customWidth="1"/>
    <col min="15113" max="15113" width="12.7109375" customWidth="1"/>
    <col min="15114" max="15114" width="13.7109375" customWidth="1"/>
    <col min="15115" max="15115" width="12.7109375" customWidth="1"/>
    <col min="15116" max="15116" width="11.5703125" bestFit="1" customWidth="1"/>
    <col min="15362" max="15362" width="7" customWidth="1"/>
    <col min="15363" max="15363" width="16.7109375" customWidth="1"/>
    <col min="15364" max="15364" width="10.7109375" customWidth="1"/>
    <col min="15365" max="15365" width="63.7109375" customWidth="1"/>
    <col min="15366" max="15366" width="10.7109375" customWidth="1"/>
    <col min="15367" max="15367" width="6.7109375" customWidth="1"/>
    <col min="15368" max="15368" width="14.7109375" customWidth="1"/>
    <col min="15369" max="15369" width="12.7109375" customWidth="1"/>
    <col min="15370" max="15370" width="13.7109375" customWidth="1"/>
    <col min="15371" max="15371" width="12.7109375" customWidth="1"/>
    <col min="15372" max="15372" width="11.5703125" bestFit="1" customWidth="1"/>
    <col min="15618" max="15618" width="7" customWidth="1"/>
    <col min="15619" max="15619" width="16.7109375" customWidth="1"/>
    <col min="15620" max="15620" width="10.7109375" customWidth="1"/>
    <col min="15621" max="15621" width="63.7109375" customWidth="1"/>
    <col min="15622" max="15622" width="10.7109375" customWidth="1"/>
    <col min="15623" max="15623" width="6.7109375" customWidth="1"/>
    <col min="15624" max="15624" width="14.7109375" customWidth="1"/>
    <col min="15625" max="15625" width="12.7109375" customWidth="1"/>
    <col min="15626" max="15626" width="13.7109375" customWidth="1"/>
    <col min="15627" max="15627" width="12.7109375" customWidth="1"/>
    <col min="15628" max="15628" width="11.5703125" bestFit="1" customWidth="1"/>
    <col min="15874" max="15874" width="7" customWidth="1"/>
    <col min="15875" max="15875" width="16.7109375" customWidth="1"/>
    <col min="15876" max="15876" width="10.7109375" customWidth="1"/>
    <col min="15877" max="15877" width="63.7109375" customWidth="1"/>
    <col min="15878" max="15878" width="10.7109375" customWidth="1"/>
    <col min="15879" max="15879" width="6.7109375" customWidth="1"/>
    <col min="15880" max="15880" width="14.7109375" customWidth="1"/>
    <col min="15881" max="15881" width="12.7109375" customWidth="1"/>
    <col min="15882" max="15882" width="13.7109375" customWidth="1"/>
    <col min="15883" max="15883" width="12.7109375" customWidth="1"/>
    <col min="15884" max="15884" width="11.5703125" bestFit="1" customWidth="1"/>
    <col min="16130" max="16130" width="7" customWidth="1"/>
    <col min="16131" max="16131" width="16.7109375" customWidth="1"/>
    <col min="16132" max="16132" width="10.7109375" customWidth="1"/>
    <col min="16133" max="16133" width="63.7109375" customWidth="1"/>
    <col min="16134" max="16134" width="10.7109375" customWidth="1"/>
    <col min="16135" max="16135" width="6.7109375" customWidth="1"/>
    <col min="16136" max="16136" width="14.7109375" customWidth="1"/>
    <col min="16137" max="16137" width="12.7109375" customWidth="1"/>
    <col min="16138" max="16138" width="13.7109375" customWidth="1"/>
    <col min="16139" max="16139" width="12.7109375" customWidth="1"/>
    <col min="16140" max="16140" width="11.5703125" bestFit="1" customWidth="1"/>
  </cols>
  <sheetData>
    <row r="1" spans="1:13" ht="42.75" customHeight="1">
      <c r="B1" s="277" t="s">
        <v>30</v>
      </c>
      <c r="C1" s="277"/>
      <c r="D1" s="277"/>
      <c r="E1" s="277"/>
      <c r="F1" s="277"/>
      <c r="G1" s="277"/>
      <c r="H1" s="277"/>
      <c r="I1" s="277"/>
      <c r="J1" s="277"/>
      <c r="K1" s="4"/>
    </row>
    <row r="2" spans="1:13" s="1" customFormat="1" ht="16.5">
      <c r="A2"/>
      <c r="B2" s="120" t="s">
        <v>50</v>
      </c>
      <c r="C2" s="3"/>
      <c r="D2" s="4"/>
      <c r="E2" s="5"/>
      <c r="F2" s="6"/>
      <c r="G2" s="83"/>
      <c r="H2" s="11"/>
      <c r="I2" s="7"/>
      <c r="J2" s="8"/>
      <c r="K2" s="4"/>
    </row>
    <row r="3" spans="1:13" s="1" customFormat="1" ht="16.5">
      <c r="A3"/>
      <c r="B3" s="3" t="s">
        <v>51</v>
      </c>
      <c r="C3" s="3"/>
      <c r="D3" s="4"/>
      <c r="E3" s="5"/>
      <c r="F3" s="6"/>
      <c r="G3" s="83"/>
      <c r="H3" s="11"/>
      <c r="I3" s="10"/>
      <c r="J3" s="9"/>
      <c r="K3" s="4"/>
    </row>
    <row r="4" spans="1:13" s="1" customFormat="1" ht="16.5">
      <c r="A4"/>
      <c r="B4" s="121" t="s">
        <v>132</v>
      </c>
      <c r="C4" s="3"/>
      <c r="D4" s="4"/>
      <c r="E4" s="5"/>
      <c r="F4" s="6"/>
      <c r="G4" s="83"/>
      <c r="H4" s="11"/>
      <c r="I4" s="10"/>
      <c r="J4" s="9"/>
      <c r="K4" s="4"/>
    </row>
    <row r="5" spans="1:13" s="1" customFormat="1" ht="16.5">
      <c r="A5"/>
      <c r="B5" s="3" t="s">
        <v>134</v>
      </c>
      <c r="C5" s="3"/>
      <c r="D5" s="4"/>
      <c r="E5" s="5"/>
      <c r="F5" s="6"/>
      <c r="G5" s="83"/>
      <c r="H5" s="11"/>
      <c r="I5" s="7"/>
      <c r="J5" s="9"/>
      <c r="K5" s="4"/>
    </row>
    <row r="6" spans="1:13" s="1" customFormat="1" ht="17.25" thickBot="1">
      <c r="A6"/>
      <c r="B6" s="3" t="s">
        <v>164</v>
      </c>
      <c r="C6" s="3"/>
      <c r="D6" s="4"/>
      <c r="E6" s="5"/>
      <c r="F6" s="6"/>
      <c r="G6" s="83"/>
      <c r="H6" s="11"/>
      <c r="I6" s="7" t="s">
        <v>226</v>
      </c>
      <c r="J6" s="9"/>
      <c r="K6" s="4"/>
    </row>
    <row r="7" spans="1:13" s="1" customFormat="1" ht="16.5">
      <c r="A7"/>
      <c r="B7" s="12" t="s">
        <v>1</v>
      </c>
      <c r="C7" s="13" t="s">
        <v>2</v>
      </c>
      <c r="D7" s="14" t="s">
        <v>3</v>
      </c>
      <c r="E7" s="15" t="s">
        <v>4</v>
      </c>
      <c r="F7" s="16" t="s">
        <v>5</v>
      </c>
      <c r="G7" s="84" t="s">
        <v>6</v>
      </c>
      <c r="H7" s="85" t="s">
        <v>7</v>
      </c>
      <c r="I7" s="17" t="s">
        <v>8</v>
      </c>
      <c r="J7" s="18" t="s">
        <v>9</v>
      </c>
      <c r="K7" s="4"/>
      <c r="M7"/>
    </row>
    <row r="8" spans="1:13" s="1" customFormat="1" ht="17.25" thickBot="1">
      <c r="A8"/>
      <c r="B8" s="19"/>
      <c r="C8" s="20" t="s">
        <v>10</v>
      </c>
      <c r="D8" s="21" t="s">
        <v>10</v>
      </c>
      <c r="E8" s="22"/>
      <c r="F8" s="23" t="s">
        <v>0</v>
      </c>
      <c r="G8" s="86" t="s">
        <v>0</v>
      </c>
      <c r="H8" s="87" t="s">
        <v>11</v>
      </c>
      <c r="I8" s="24" t="s">
        <v>11</v>
      </c>
      <c r="J8" s="25" t="s">
        <v>12</v>
      </c>
      <c r="K8" s="4"/>
      <c r="M8"/>
    </row>
    <row r="9" spans="1:13" s="1" customFormat="1" ht="17.25" thickBot="1">
      <c r="A9" s="2"/>
      <c r="B9" s="88">
        <v>1</v>
      </c>
      <c r="C9" s="89"/>
      <c r="D9" s="90"/>
      <c r="E9" s="91" t="s">
        <v>31</v>
      </c>
      <c r="F9" s="26" t="s">
        <v>0</v>
      </c>
      <c r="G9" s="92" t="s">
        <v>0</v>
      </c>
      <c r="H9" s="27" t="s">
        <v>0</v>
      </c>
      <c r="I9" s="26" t="s">
        <v>0</v>
      </c>
      <c r="J9" s="28"/>
      <c r="K9" s="4"/>
      <c r="M9"/>
    </row>
    <row r="10" spans="1:13" s="1" customFormat="1" ht="15">
      <c r="A10"/>
      <c r="B10" s="29" t="s">
        <v>13</v>
      </c>
      <c r="C10" s="30" t="s">
        <v>14</v>
      </c>
      <c r="D10" s="50">
        <v>365</v>
      </c>
      <c r="E10" s="31" t="s">
        <v>150</v>
      </c>
      <c r="F10" s="7">
        <v>0</v>
      </c>
      <c r="G10" s="32" t="s">
        <v>15</v>
      </c>
      <c r="H10" s="33">
        <f>D10*1.2054</f>
        <v>439.97</v>
      </c>
      <c r="I10" s="7">
        <f>SUM(F10*H10)</f>
        <v>0</v>
      </c>
      <c r="J10" s="34" t="s">
        <v>0</v>
      </c>
      <c r="K10" s="4"/>
      <c r="M10"/>
    </row>
    <row r="11" spans="1:13" s="1" customFormat="1" ht="17.25" thickBot="1">
      <c r="A11"/>
      <c r="B11" s="35"/>
      <c r="C11" s="36"/>
      <c r="D11" s="37"/>
      <c r="E11" s="38" t="s">
        <v>16</v>
      </c>
      <c r="F11" s="41"/>
      <c r="G11" s="39"/>
      <c r="H11" s="40"/>
      <c r="I11" s="41"/>
      <c r="J11" s="42">
        <f>SUM(I9:I10)</f>
        <v>0</v>
      </c>
      <c r="K11" s="4"/>
      <c r="M11"/>
    </row>
    <row r="12" spans="1:13" s="1" customFormat="1" ht="17.25" thickBot="1">
      <c r="A12" s="2"/>
      <c r="B12" s="88">
        <v>2</v>
      </c>
      <c r="C12" s="89"/>
      <c r="D12" s="90"/>
      <c r="E12" s="91" t="s">
        <v>52</v>
      </c>
      <c r="F12" s="7"/>
      <c r="G12" s="92"/>
      <c r="H12" s="27"/>
      <c r="I12" s="26"/>
      <c r="J12" s="43"/>
      <c r="K12" s="4"/>
      <c r="M12"/>
    </row>
    <row r="13" spans="1:13" s="1" customFormat="1" ht="15.75" customHeight="1">
      <c r="A13"/>
      <c r="B13" s="46" t="s">
        <v>0</v>
      </c>
      <c r="C13" s="47"/>
      <c r="D13" s="48"/>
      <c r="E13" s="49" t="s">
        <v>44</v>
      </c>
      <c r="F13" s="7"/>
      <c r="G13" s="32"/>
      <c r="H13" s="33" t="s">
        <v>0</v>
      </c>
      <c r="I13" s="7" t="s">
        <v>0</v>
      </c>
      <c r="J13" s="44"/>
      <c r="K13" s="4"/>
      <c r="M13"/>
    </row>
    <row r="14" spans="1:13" s="1" customFormat="1" ht="15">
      <c r="A14"/>
      <c r="B14" s="45" t="s">
        <v>17</v>
      </c>
      <c r="C14" s="216" t="s">
        <v>162</v>
      </c>
      <c r="D14" s="130">
        <v>1.54</v>
      </c>
      <c r="E14" s="217" t="s">
        <v>32</v>
      </c>
      <c r="F14" s="132">
        <v>1813.12</v>
      </c>
      <c r="G14" s="133" t="s">
        <v>15</v>
      </c>
      <c r="H14" s="33">
        <f>D14*1.2054</f>
        <v>1.86</v>
      </c>
      <c r="I14" s="132">
        <f>SUM(F14*H14)</f>
        <v>3372.4</v>
      </c>
      <c r="J14" s="44"/>
      <c r="K14" s="4"/>
      <c r="M14"/>
    </row>
    <row r="15" spans="1:13" s="1" customFormat="1" ht="17.25" thickBot="1">
      <c r="A15"/>
      <c r="B15" s="35" t="s">
        <v>0</v>
      </c>
      <c r="C15" s="52"/>
      <c r="D15" s="37"/>
      <c r="E15" s="38" t="s">
        <v>16</v>
      </c>
      <c r="F15" s="41"/>
      <c r="G15" s="39"/>
      <c r="H15" s="40"/>
      <c r="I15" s="41"/>
      <c r="J15" s="93">
        <f>SUM(I14:I14)</f>
        <v>3372.4</v>
      </c>
      <c r="K15" s="4"/>
      <c r="M15"/>
    </row>
    <row r="16" spans="1:13" s="1" customFormat="1" ht="17.25" thickBot="1">
      <c r="A16" s="2"/>
      <c r="B16" s="88">
        <v>3</v>
      </c>
      <c r="C16" s="89"/>
      <c r="D16" s="90"/>
      <c r="E16" s="91" t="s">
        <v>235</v>
      </c>
      <c r="F16" s="7"/>
      <c r="G16" s="92"/>
      <c r="H16" s="27"/>
      <c r="I16" s="26"/>
      <c r="J16" s="43"/>
      <c r="K16" s="4"/>
      <c r="M16"/>
    </row>
    <row r="17" spans="1:13" s="1" customFormat="1" ht="16.5">
      <c r="A17"/>
      <c r="B17" s="46" t="s">
        <v>0</v>
      </c>
      <c r="C17" s="47"/>
      <c r="D17" s="48"/>
      <c r="E17" s="49" t="s">
        <v>237</v>
      </c>
      <c r="F17" s="7"/>
      <c r="G17" s="32"/>
      <c r="H17" s="33" t="s">
        <v>0</v>
      </c>
      <c r="I17" s="7" t="s">
        <v>0</v>
      </c>
      <c r="J17" s="44"/>
      <c r="K17" s="4"/>
      <c r="M17"/>
    </row>
    <row r="18" spans="1:13" s="1" customFormat="1" ht="15">
      <c r="A18"/>
      <c r="B18" s="29" t="s">
        <v>19</v>
      </c>
      <c r="C18" s="216" t="s">
        <v>136</v>
      </c>
      <c r="D18" s="130">
        <v>1.46</v>
      </c>
      <c r="E18" s="131" t="s">
        <v>42</v>
      </c>
      <c r="F18" s="132">
        <v>1813.12</v>
      </c>
      <c r="G18" s="133" t="s">
        <v>15</v>
      </c>
      <c r="H18" s="134">
        <f>D18</f>
        <v>1.46</v>
      </c>
      <c r="I18" s="132">
        <f>SUM(F18*H18)</f>
        <v>2647.16</v>
      </c>
      <c r="J18" s="44"/>
      <c r="K18" s="4"/>
      <c r="M18"/>
    </row>
    <row r="19" spans="1:13" s="1" customFormat="1" ht="30">
      <c r="A19"/>
      <c r="B19" s="135" t="s">
        <v>138</v>
      </c>
      <c r="C19" s="216" t="s">
        <v>136</v>
      </c>
      <c r="D19" s="137">
        <v>196.13</v>
      </c>
      <c r="E19" s="138" t="s">
        <v>126</v>
      </c>
      <c r="F19" s="132">
        <v>136</v>
      </c>
      <c r="G19" s="133" t="s">
        <v>43</v>
      </c>
      <c r="H19" s="134">
        <f>D19</f>
        <v>196.13</v>
      </c>
      <c r="I19" s="132">
        <f>SUM(F19*H19)</f>
        <v>26673.68</v>
      </c>
      <c r="J19" s="44"/>
      <c r="K19" s="4"/>
      <c r="M19"/>
    </row>
    <row r="20" spans="1:13" s="1" customFormat="1" ht="17.25" thickBot="1">
      <c r="A20"/>
      <c r="B20" s="35" t="s">
        <v>0</v>
      </c>
      <c r="C20" s="52"/>
      <c r="D20" s="37"/>
      <c r="E20" s="38" t="s">
        <v>16</v>
      </c>
      <c r="F20" s="41"/>
      <c r="G20" s="39"/>
      <c r="H20" s="40"/>
      <c r="I20" s="41"/>
      <c r="J20" s="93">
        <f>SUM(I17:I19)</f>
        <v>29320.84</v>
      </c>
      <c r="K20" s="4"/>
      <c r="M20"/>
    </row>
    <row r="21" spans="1:13" s="1" customFormat="1" ht="17.25" thickBot="1">
      <c r="A21" s="2"/>
      <c r="B21" s="88">
        <v>4</v>
      </c>
      <c r="C21" s="89"/>
      <c r="D21" s="90"/>
      <c r="E21" s="91" t="s">
        <v>236</v>
      </c>
      <c r="F21" s="7"/>
      <c r="G21" s="92"/>
      <c r="H21" s="27"/>
      <c r="I21" s="26"/>
      <c r="J21" s="43"/>
      <c r="K21" s="4"/>
      <c r="M21"/>
    </row>
    <row r="22" spans="1:13" s="1" customFormat="1" ht="16.5">
      <c r="A22"/>
      <c r="B22" s="46"/>
      <c r="C22" s="47"/>
      <c r="D22" s="48"/>
      <c r="E22" s="49" t="s">
        <v>238</v>
      </c>
      <c r="F22" s="7"/>
      <c r="G22" s="32"/>
      <c r="H22" s="33" t="s">
        <v>0</v>
      </c>
      <c r="I22" s="7" t="s">
        <v>0</v>
      </c>
      <c r="J22" s="44"/>
      <c r="K22" s="4"/>
      <c r="M22"/>
    </row>
    <row r="23" spans="1:13" s="1" customFormat="1" ht="15">
      <c r="A23"/>
      <c r="B23" s="29" t="s">
        <v>20</v>
      </c>
      <c r="C23" s="216" t="s">
        <v>136</v>
      </c>
      <c r="D23" s="130">
        <v>1.46</v>
      </c>
      <c r="E23" s="131" t="s">
        <v>42</v>
      </c>
      <c r="F23" s="132">
        <v>1771.17</v>
      </c>
      <c r="G23" s="133" t="s">
        <v>15</v>
      </c>
      <c r="H23" s="134">
        <f>D23</f>
        <v>1.46</v>
      </c>
      <c r="I23" s="132">
        <f>SUM(F23*H23)</f>
        <v>2585.91</v>
      </c>
      <c r="J23" s="44"/>
      <c r="K23" s="4"/>
      <c r="M23"/>
    </row>
    <row r="24" spans="1:13" s="1" customFormat="1" ht="30">
      <c r="A24"/>
      <c r="B24" s="135" t="s">
        <v>21</v>
      </c>
      <c r="C24" s="216" t="s">
        <v>136</v>
      </c>
      <c r="D24" s="137">
        <v>196.13</v>
      </c>
      <c r="E24" s="138" t="s">
        <v>126</v>
      </c>
      <c r="F24" s="132">
        <v>177.13</v>
      </c>
      <c r="G24" s="133" t="s">
        <v>43</v>
      </c>
      <c r="H24" s="134">
        <f>D24</f>
        <v>196.13</v>
      </c>
      <c r="I24" s="132">
        <f>SUM(F24*H24)</f>
        <v>34740.51</v>
      </c>
      <c r="J24" s="44"/>
      <c r="K24" s="4"/>
      <c r="M24"/>
    </row>
    <row r="25" spans="1:13" s="1" customFormat="1" ht="17.25" thickBot="1">
      <c r="A25"/>
      <c r="B25" s="35" t="s">
        <v>0</v>
      </c>
      <c r="C25" s="52"/>
      <c r="D25" s="37"/>
      <c r="E25" s="38" t="s">
        <v>16</v>
      </c>
      <c r="F25" s="41"/>
      <c r="G25" s="39"/>
      <c r="H25" s="40"/>
      <c r="I25" s="41"/>
      <c r="J25" s="93">
        <f>SUM(I22:I24)</f>
        <v>37326.42</v>
      </c>
      <c r="K25" s="4"/>
      <c r="M25"/>
    </row>
    <row r="26" spans="1:13" s="1" customFormat="1" ht="17.25" thickBot="1">
      <c r="A26" s="2"/>
      <c r="B26" s="88">
        <v>5</v>
      </c>
      <c r="C26" s="89"/>
      <c r="D26" s="90"/>
      <c r="E26" s="91" t="s">
        <v>45</v>
      </c>
      <c r="F26" s="7"/>
      <c r="G26" s="92" t="s">
        <v>0</v>
      </c>
      <c r="H26" s="27" t="s">
        <v>0</v>
      </c>
      <c r="I26" s="26" t="s">
        <v>0</v>
      </c>
      <c r="J26" s="28"/>
      <c r="K26" s="4"/>
      <c r="M26"/>
    </row>
    <row r="27" spans="1:13" s="1" customFormat="1" ht="16.5">
      <c r="A27" s="2"/>
      <c r="B27" s="94"/>
      <c r="C27" s="95"/>
      <c r="D27" s="96"/>
      <c r="E27" s="49" t="s">
        <v>53</v>
      </c>
      <c r="F27" s="7"/>
      <c r="G27" s="32" t="s">
        <v>0</v>
      </c>
      <c r="H27" s="33" t="s">
        <v>0</v>
      </c>
      <c r="I27" s="7" t="s">
        <v>0</v>
      </c>
      <c r="J27" s="97"/>
      <c r="K27" s="4"/>
    </row>
    <row r="28" spans="1:13" s="1" customFormat="1" ht="30">
      <c r="A28"/>
      <c r="B28" s="135" t="s">
        <v>48</v>
      </c>
      <c r="C28" s="218" t="s">
        <v>139</v>
      </c>
      <c r="D28" s="137">
        <v>19.87</v>
      </c>
      <c r="E28" s="138" t="s">
        <v>54</v>
      </c>
      <c r="F28" s="132">
        <v>6.91</v>
      </c>
      <c r="G28" s="133" t="s">
        <v>15</v>
      </c>
      <c r="H28" s="134">
        <f>D28*1.2054</f>
        <v>23.95</v>
      </c>
      <c r="I28" s="132">
        <f t="shared" ref="I28:I32" si="0">SUM(F28*H28)</f>
        <v>165.49</v>
      </c>
      <c r="J28" s="97"/>
      <c r="K28" s="4"/>
      <c r="M28"/>
    </row>
    <row r="29" spans="1:13" s="1" customFormat="1" ht="30">
      <c r="A29"/>
      <c r="B29" s="135" t="s">
        <v>49</v>
      </c>
      <c r="C29" s="218" t="s">
        <v>139</v>
      </c>
      <c r="D29" s="137">
        <v>19.87</v>
      </c>
      <c r="E29" s="138" t="s">
        <v>55</v>
      </c>
      <c r="F29" s="132">
        <v>4.5</v>
      </c>
      <c r="G29" s="133" t="s">
        <v>15</v>
      </c>
      <c r="H29" s="134">
        <f>D29*1.2054</f>
        <v>23.95</v>
      </c>
      <c r="I29" s="132">
        <f t="shared" si="0"/>
        <v>107.78</v>
      </c>
      <c r="J29" s="97"/>
      <c r="K29" s="4"/>
      <c r="M29"/>
    </row>
    <row r="30" spans="1:13" s="1" customFormat="1" ht="30">
      <c r="A30"/>
      <c r="B30" s="135" t="s">
        <v>135</v>
      </c>
      <c r="C30" s="218" t="s">
        <v>139</v>
      </c>
      <c r="D30" s="137">
        <v>19.87</v>
      </c>
      <c r="E30" s="138" t="s">
        <v>56</v>
      </c>
      <c r="F30" s="132">
        <v>32</v>
      </c>
      <c r="G30" s="133" t="s">
        <v>15</v>
      </c>
      <c r="H30" s="134">
        <f t="shared" ref="H30:H32" si="1">D30*1.2054</f>
        <v>23.95</v>
      </c>
      <c r="I30" s="132">
        <f t="shared" si="0"/>
        <v>766.4</v>
      </c>
      <c r="J30" s="97"/>
      <c r="K30" s="4"/>
      <c r="M30"/>
    </row>
    <row r="31" spans="1:13" s="1" customFormat="1" ht="30">
      <c r="A31"/>
      <c r="B31" s="135" t="s">
        <v>142</v>
      </c>
      <c r="C31" s="218" t="s">
        <v>139</v>
      </c>
      <c r="D31" s="137">
        <v>19.87</v>
      </c>
      <c r="E31" s="138" t="s">
        <v>143</v>
      </c>
      <c r="F31" s="132">
        <v>0</v>
      </c>
      <c r="G31" s="133" t="s">
        <v>15</v>
      </c>
      <c r="H31" s="134">
        <f t="shared" si="1"/>
        <v>23.95</v>
      </c>
      <c r="I31" s="132">
        <f t="shared" si="0"/>
        <v>0</v>
      </c>
      <c r="J31" s="97"/>
      <c r="K31" s="4"/>
      <c r="M31"/>
    </row>
    <row r="32" spans="1:13" s="1" customFormat="1" ht="30">
      <c r="A32"/>
      <c r="B32" s="135" t="s">
        <v>148</v>
      </c>
      <c r="C32" s="218" t="s">
        <v>139</v>
      </c>
      <c r="D32" s="137">
        <v>19.87</v>
      </c>
      <c r="E32" s="138" t="s">
        <v>149</v>
      </c>
      <c r="F32" s="132">
        <v>0</v>
      </c>
      <c r="G32" s="133" t="s">
        <v>15</v>
      </c>
      <c r="H32" s="134">
        <f t="shared" si="1"/>
        <v>23.95</v>
      </c>
      <c r="I32" s="132">
        <f t="shared" si="0"/>
        <v>0</v>
      </c>
      <c r="J32" s="97"/>
      <c r="K32" s="4"/>
      <c r="M32"/>
    </row>
    <row r="33" spans="1:13" ht="17.25" thickBot="1">
      <c r="B33" s="35"/>
      <c r="C33" s="36"/>
      <c r="D33" s="37"/>
      <c r="E33" s="38" t="s">
        <v>16</v>
      </c>
      <c r="F33" s="41"/>
      <c r="G33" s="39"/>
      <c r="H33" s="40"/>
      <c r="I33" s="41"/>
      <c r="J33" s="42">
        <f>SUM(I28:I32)</f>
        <v>1039.67</v>
      </c>
      <c r="K33" s="4"/>
    </row>
    <row r="34" spans="1:13" s="1" customFormat="1" ht="17.25" thickBot="1">
      <c r="A34" s="2"/>
      <c r="B34" s="88">
        <v>6</v>
      </c>
      <c r="C34" s="89"/>
      <c r="D34" s="90"/>
      <c r="E34" s="91" t="s">
        <v>57</v>
      </c>
      <c r="F34" s="7"/>
      <c r="G34" s="92" t="s">
        <v>0</v>
      </c>
      <c r="H34" s="27" t="s">
        <v>0</v>
      </c>
      <c r="I34" s="26" t="s">
        <v>0</v>
      </c>
      <c r="J34" s="28"/>
      <c r="K34" s="4"/>
      <c r="M34"/>
    </row>
    <row r="35" spans="1:13" s="1" customFormat="1" ht="16.5">
      <c r="A35" s="2"/>
      <c r="B35" s="94"/>
      <c r="C35" s="95"/>
      <c r="D35" s="96"/>
      <c r="E35" s="49" t="s">
        <v>58</v>
      </c>
      <c r="F35" s="7"/>
      <c r="G35" s="32" t="s">
        <v>0</v>
      </c>
      <c r="H35" s="33" t="s">
        <v>0</v>
      </c>
      <c r="I35" s="7" t="s">
        <v>0</v>
      </c>
      <c r="J35" s="97"/>
      <c r="K35" s="4"/>
    </row>
    <row r="36" spans="1:13" s="1" customFormat="1" ht="45">
      <c r="A36"/>
      <c r="B36" s="135" t="s">
        <v>33</v>
      </c>
      <c r="C36" s="221" t="s">
        <v>145</v>
      </c>
      <c r="D36" s="137">
        <v>326.99</v>
      </c>
      <c r="E36" s="138" t="s">
        <v>146</v>
      </c>
      <c r="F36" s="132">
        <v>0</v>
      </c>
      <c r="G36" s="133" t="s">
        <v>15</v>
      </c>
      <c r="H36" s="134">
        <f>D36*1.2054</f>
        <v>394.15</v>
      </c>
      <c r="I36" s="132">
        <f t="shared" ref="I36" si="2">SUM(F36*H36)</f>
        <v>0</v>
      </c>
      <c r="J36" s="97"/>
      <c r="K36" s="4"/>
      <c r="M36"/>
    </row>
    <row r="37" spans="1:13" s="1" customFormat="1" ht="45">
      <c r="A37"/>
      <c r="B37" s="135" t="s">
        <v>33</v>
      </c>
      <c r="C37" s="221" t="s">
        <v>247</v>
      </c>
      <c r="D37" s="137">
        <v>318.27</v>
      </c>
      <c r="E37" s="138" t="s">
        <v>248</v>
      </c>
      <c r="F37" s="7">
        <v>2</v>
      </c>
      <c r="G37" s="133" t="s">
        <v>59</v>
      </c>
      <c r="H37" s="134">
        <f t="shared" ref="H37" si="3">D37*1.2054</f>
        <v>383.64</v>
      </c>
      <c r="I37" s="132">
        <f t="shared" ref="I37" si="4">SUM(F37*H37)</f>
        <v>767.28</v>
      </c>
      <c r="J37" s="97"/>
      <c r="K37" s="4"/>
      <c r="M37"/>
    </row>
    <row r="38" spans="1:13" ht="17.25" thickBot="1">
      <c r="B38" s="35"/>
      <c r="C38" s="36"/>
      <c r="D38" s="37"/>
      <c r="E38" s="38" t="s">
        <v>16</v>
      </c>
      <c r="F38" s="41"/>
      <c r="G38" s="39"/>
      <c r="H38" s="40"/>
      <c r="I38" s="41"/>
      <c r="J38" s="42">
        <f>SUM(I36:I37)</f>
        <v>767.28</v>
      </c>
      <c r="K38" s="4"/>
    </row>
    <row r="39" spans="1:13" ht="17.25" thickBot="1">
      <c r="A39" s="2"/>
      <c r="B39" s="88">
        <v>7</v>
      </c>
      <c r="C39" s="89"/>
      <c r="D39" s="90"/>
      <c r="E39" s="91" t="s">
        <v>60</v>
      </c>
      <c r="F39" s="7"/>
      <c r="G39" s="99" t="s">
        <v>0</v>
      </c>
      <c r="H39" s="27" t="s">
        <v>0</v>
      </c>
      <c r="I39" s="26" t="s">
        <v>0</v>
      </c>
      <c r="J39" s="43" t="s">
        <v>0</v>
      </c>
      <c r="K39" s="4"/>
    </row>
    <row r="40" spans="1:13" ht="16.5">
      <c r="B40" s="100"/>
      <c r="C40" s="101"/>
      <c r="D40" s="102"/>
      <c r="E40" s="49" t="s">
        <v>36</v>
      </c>
      <c r="F40" s="7"/>
      <c r="G40" s="32" t="s">
        <v>0</v>
      </c>
      <c r="H40" s="33" t="s">
        <v>0</v>
      </c>
      <c r="I40" s="7" t="s">
        <v>0</v>
      </c>
      <c r="J40" s="44"/>
      <c r="K40" s="4"/>
    </row>
    <row r="41" spans="1:13" s="1" customFormat="1" ht="30">
      <c r="A41"/>
      <c r="B41" s="135" t="s">
        <v>34</v>
      </c>
      <c r="C41" s="139" t="s">
        <v>37</v>
      </c>
      <c r="D41" s="137">
        <v>5.27</v>
      </c>
      <c r="E41" s="131" t="s">
        <v>47</v>
      </c>
      <c r="F41" s="132">
        <v>0</v>
      </c>
      <c r="G41" s="133" t="s">
        <v>18</v>
      </c>
      <c r="H41" s="134">
        <f>D41*1.2054</f>
        <v>6.35</v>
      </c>
      <c r="I41" s="132">
        <f>SUM(F41*H41)</f>
        <v>0</v>
      </c>
      <c r="J41" s="44"/>
      <c r="K41" s="4"/>
      <c r="M41"/>
    </row>
    <row r="42" spans="1:13" ht="16.5">
      <c r="B42" s="29"/>
      <c r="C42" s="31" t="s">
        <v>0</v>
      </c>
      <c r="D42" s="50" t="s">
        <v>0</v>
      </c>
      <c r="E42" s="49" t="s">
        <v>61</v>
      </c>
      <c r="F42" s="132"/>
      <c r="G42" s="32"/>
      <c r="H42" s="33"/>
      <c r="I42" s="7"/>
      <c r="J42" s="34"/>
      <c r="K42" s="4"/>
    </row>
    <row r="43" spans="1:13" ht="15">
      <c r="B43" s="29" t="s">
        <v>35</v>
      </c>
      <c r="C43" s="31" t="s">
        <v>127</v>
      </c>
      <c r="D43" s="50">
        <f>'Comp. 01 - BL'!I16</f>
        <v>1259.73</v>
      </c>
      <c r="E43" s="31" t="s">
        <v>230</v>
      </c>
      <c r="F43" s="132">
        <v>1</v>
      </c>
      <c r="G43" s="32" t="s">
        <v>59</v>
      </c>
      <c r="H43" s="33">
        <f>D43*1.2054</f>
        <v>1518.48</v>
      </c>
      <c r="I43" s="7">
        <f>SUM(F43*H43)</f>
        <v>1518.48</v>
      </c>
      <c r="J43" s="51" t="s">
        <v>0</v>
      </c>
      <c r="K43" s="4"/>
    </row>
    <row r="44" spans="1:13" ht="16.5">
      <c r="B44" s="29"/>
      <c r="C44" s="31" t="s">
        <v>0</v>
      </c>
      <c r="D44" s="50" t="s">
        <v>0</v>
      </c>
      <c r="E44" s="49" t="s">
        <v>233</v>
      </c>
      <c r="F44" s="132"/>
      <c r="G44" s="32"/>
      <c r="H44" s="33"/>
      <c r="I44" s="7"/>
      <c r="J44" s="34"/>
      <c r="K44" s="4"/>
    </row>
    <row r="45" spans="1:13" ht="15">
      <c r="B45" s="29" t="s">
        <v>231</v>
      </c>
      <c r="C45" s="31" t="s">
        <v>232</v>
      </c>
      <c r="D45" s="50">
        <v>20.49</v>
      </c>
      <c r="E45" s="31" t="s">
        <v>234</v>
      </c>
      <c r="F45" s="132">
        <v>1</v>
      </c>
      <c r="G45" s="32" t="s">
        <v>59</v>
      </c>
      <c r="H45" s="33">
        <f>D45*1.2054</f>
        <v>24.7</v>
      </c>
      <c r="I45" s="7">
        <f>SUM(F45*H45)</f>
        <v>24.7</v>
      </c>
      <c r="J45" s="51" t="s">
        <v>0</v>
      </c>
      <c r="K45" s="4"/>
    </row>
    <row r="46" spans="1:13" ht="17.25" thickBot="1">
      <c r="B46" s="35" t="s">
        <v>0</v>
      </c>
      <c r="C46" s="52"/>
      <c r="D46" s="37"/>
      <c r="E46" s="38" t="s">
        <v>16</v>
      </c>
      <c r="F46" s="7"/>
      <c r="G46" s="39"/>
      <c r="H46" s="40"/>
      <c r="I46" s="41"/>
      <c r="J46" s="103">
        <f>SUM(I40:I45)</f>
        <v>1543.18</v>
      </c>
      <c r="K46" s="4"/>
    </row>
    <row r="47" spans="1:13" ht="17.25" thickBot="1">
      <c r="B47" s="54"/>
      <c r="C47" s="77"/>
      <c r="D47" s="40"/>
      <c r="E47" s="38"/>
      <c r="F47" s="136"/>
      <c r="G47" s="39"/>
      <c r="H47" s="40"/>
      <c r="I47" s="41"/>
      <c r="J47" s="103"/>
    </row>
    <row r="48" spans="1:13" ht="18" thickBot="1">
      <c r="B48" s="104"/>
      <c r="C48" s="105"/>
      <c r="D48" s="106"/>
      <c r="E48" s="107" t="s">
        <v>22</v>
      </c>
      <c r="F48" s="108"/>
      <c r="G48" s="109"/>
      <c r="H48" s="110"/>
      <c r="I48" s="111"/>
      <c r="J48" s="112">
        <f>SUM(I9:I46)</f>
        <v>73369.789999999994</v>
      </c>
    </row>
    <row r="49" spans="1:13" ht="15">
      <c r="B49" s="31" t="s">
        <v>0</v>
      </c>
      <c r="C49" s="279" t="str">
        <f>Lista!C32</f>
        <v>Maravilha (SC), 11 de NOVEMBRO de 2016.</v>
      </c>
      <c r="D49" s="279"/>
      <c r="E49" s="279"/>
      <c r="F49" s="7"/>
      <c r="G49" s="56"/>
      <c r="H49" s="7"/>
      <c r="I49" s="56"/>
      <c r="J49" s="57"/>
    </row>
    <row r="50" spans="1:13" ht="16.5">
      <c r="B50" s="3" t="s">
        <v>23</v>
      </c>
      <c r="C50" s="31"/>
      <c r="D50" s="33"/>
      <c r="E50" s="58"/>
      <c r="F50" s="59"/>
      <c r="G50" s="59"/>
      <c r="H50" s="59"/>
      <c r="I50" s="59"/>
      <c r="J50" s="7"/>
    </row>
    <row r="51" spans="1:13" ht="16.5">
      <c r="B51" s="3" t="s">
        <v>24</v>
      </c>
      <c r="C51" s="31"/>
      <c r="D51" s="33"/>
      <c r="E51" s="58"/>
      <c r="F51" s="59"/>
      <c r="G51" s="59"/>
      <c r="H51" s="59"/>
      <c r="I51" s="59"/>
      <c r="J51" s="7"/>
    </row>
    <row r="52" spans="1:13" ht="16.5">
      <c r="B52" s="3" t="s">
        <v>128</v>
      </c>
      <c r="C52" s="3"/>
      <c r="D52" s="4"/>
      <c r="F52" s="60"/>
      <c r="G52" s="60"/>
      <c r="H52" s="60"/>
      <c r="I52" s="60"/>
      <c r="J52" s="7"/>
    </row>
    <row r="53" spans="1:13" ht="16.5">
      <c r="B53" s="3" t="s">
        <v>165</v>
      </c>
      <c r="C53" s="3"/>
      <c r="D53" s="8"/>
      <c r="F53" s="280" t="s">
        <v>25</v>
      </c>
      <c r="G53" s="280"/>
      <c r="H53" s="280"/>
      <c r="I53" s="280"/>
      <c r="J53" s="7"/>
    </row>
    <row r="54" spans="1:13" ht="16.5">
      <c r="B54" s="3"/>
      <c r="C54" s="3"/>
      <c r="D54" s="8"/>
      <c r="F54" s="281" t="s">
        <v>26</v>
      </c>
      <c r="G54" s="281"/>
      <c r="H54" s="281"/>
      <c r="I54" s="281"/>
      <c r="J54" s="7"/>
    </row>
    <row r="55" spans="1:13" s="1" customFormat="1" ht="15.75">
      <c r="A55"/>
      <c r="B55" s="61" t="s">
        <v>249</v>
      </c>
      <c r="C55" s="61"/>
      <c r="D55" s="62"/>
      <c r="E55" s="61"/>
      <c r="F55" s="282" t="s">
        <v>27</v>
      </c>
      <c r="G55" s="282"/>
      <c r="H55" s="282"/>
      <c r="I55" s="282"/>
      <c r="J55" s="8"/>
      <c r="M55"/>
    </row>
    <row r="56" spans="1:13" s="1" customFormat="1" ht="15.75">
      <c r="A56"/>
      <c r="B56" s="61" t="s">
        <v>250</v>
      </c>
      <c r="C56" s="61"/>
      <c r="D56" s="62"/>
      <c r="E56" s="61"/>
      <c r="F56" s="63"/>
      <c r="G56" s="64"/>
      <c r="H56" s="65"/>
      <c r="I56" s="7"/>
      <c r="J56" s="8"/>
      <c r="M56"/>
    </row>
    <row r="57" spans="1:13" s="1" customFormat="1" ht="17.25" thickBot="1">
      <c r="A57"/>
      <c r="B57" s="66" t="s">
        <v>251</v>
      </c>
      <c r="C57" s="49"/>
      <c r="D57" s="9"/>
      <c r="E57" s="49"/>
      <c r="F57" s="67"/>
      <c r="G57" s="68"/>
      <c r="H57" s="69"/>
      <c r="I57" s="9"/>
      <c r="J57" s="9"/>
      <c r="M57"/>
    </row>
    <row r="58" spans="1:13" s="1" customFormat="1" ht="16.5">
      <c r="A58"/>
      <c r="B58" s="70" t="s">
        <v>28</v>
      </c>
      <c r="C58" s="71"/>
      <c r="D58" s="72"/>
      <c r="E58" s="71"/>
      <c r="F58" s="73"/>
      <c r="G58" s="74"/>
      <c r="H58" s="75"/>
      <c r="I58" s="72"/>
      <c r="J58" s="116"/>
      <c r="M58"/>
    </row>
    <row r="59" spans="1:13" s="1" customFormat="1" ht="17.25" thickBot="1">
      <c r="A59"/>
      <c r="B59" s="76" t="s">
        <v>29</v>
      </c>
      <c r="C59" s="77"/>
      <c r="D59" s="41"/>
      <c r="E59" s="77"/>
      <c r="F59" s="78"/>
      <c r="G59" s="79"/>
      <c r="H59" s="80"/>
      <c r="I59" s="41"/>
      <c r="J59" s="55"/>
      <c r="M59"/>
    </row>
  </sheetData>
  <mergeCells count="5">
    <mergeCell ref="B1:J1"/>
    <mergeCell ref="C49:E49"/>
    <mergeCell ref="F53:I53"/>
    <mergeCell ref="F54:I54"/>
    <mergeCell ref="F55:I55"/>
  </mergeCells>
  <pageMargins left="0.78740157480314965" right="0.78740157480314965" top="2.1653543307086616" bottom="0.59055118110236227" header="0" footer="0"/>
  <pageSetup scale="5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43" zoomScale="80" zoomScaleNormal="80" workbookViewId="0">
      <selection activeCell="D11" sqref="D11"/>
    </sheetView>
  </sheetViews>
  <sheetFormatPr defaultRowHeight="12.75"/>
  <cols>
    <col min="2" max="2" width="8" customWidth="1"/>
    <col min="3" max="3" width="16.7109375" customWidth="1"/>
    <col min="4" max="4" width="10.7109375" style="1" customWidth="1"/>
    <col min="5" max="5" width="63.7109375" customWidth="1"/>
    <col min="6" max="6" width="10.7109375" style="53" customWidth="1"/>
    <col min="7" max="7" width="7.85546875" style="113" customWidth="1"/>
    <col min="8" max="8" width="14.7109375" style="1" customWidth="1"/>
    <col min="9" max="9" width="12.7109375" style="81" customWidth="1"/>
    <col min="10" max="10" width="14.85546875" style="53" bestFit="1" customWidth="1"/>
    <col min="11" max="11" width="12.7109375" style="1" customWidth="1"/>
    <col min="12" max="12" width="11.5703125" style="1" bestFit="1" customWidth="1"/>
    <col min="258" max="258" width="7" customWidth="1"/>
    <col min="259" max="259" width="16.7109375" customWidth="1"/>
    <col min="260" max="260" width="10.7109375" customWidth="1"/>
    <col min="261" max="261" width="63.7109375" customWidth="1"/>
    <col min="262" max="262" width="10.7109375" customWidth="1"/>
    <col min="263" max="263" width="6.7109375" customWidth="1"/>
    <col min="264" max="264" width="14.7109375" customWidth="1"/>
    <col min="265" max="265" width="12.7109375" customWidth="1"/>
    <col min="266" max="266" width="13.7109375" customWidth="1"/>
    <col min="267" max="267" width="12.7109375" customWidth="1"/>
    <col min="268" max="268" width="11.5703125" bestFit="1" customWidth="1"/>
    <col min="514" max="514" width="7" customWidth="1"/>
    <col min="515" max="515" width="16.7109375" customWidth="1"/>
    <col min="516" max="516" width="10.7109375" customWidth="1"/>
    <col min="517" max="517" width="63.7109375" customWidth="1"/>
    <col min="518" max="518" width="10.7109375" customWidth="1"/>
    <col min="519" max="519" width="6.7109375" customWidth="1"/>
    <col min="520" max="520" width="14.7109375" customWidth="1"/>
    <col min="521" max="521" width="12.7109375" customWidth="1"/>
    <col min="522" max="522" width="13.7109375" customWidth="1"/>
    <col min="523" max="523" width="12.7109375" customWidth="1"/>
    <col min="524" max="524" width="11.5703125" bestFit="1" customWidth="1"/>
    <col min="770" max="770" width="7" customWidth="1"/>
    <col min="771" max="771" width="16.7109375" customWidth="1"/>
    <col min="772" max="772" width="10.7109375" customWidth="1"/>
    <col min="773" max="773" width="63.7109375" customWidth="1"/>
    <col min="774" max="774" width="10.7109375" customWidth="1"/>
    <col min="775" max="775" width="6.7109375" customWidth="1"/>
    <col min="776" max="776" width="14.7109375" customWidth="1"/>
    <col min="777" max="777" width="12.7109375" customWidth="1"/>
    <col min="778" max="778" width="13.7109375" customWidth="1"/>
    <col min="779" max="779" width="12.7109375" customWidth="1"/>
    <col min="780" max="780" width="11.5703125" bestFit="1" customWidth="1"/>
    <col min="1026" max="1026" width="7" customWidth="1"/>
    <col min="1027" max="1027" width="16.7109375" customWidth="1"/>
    <col min="1028" max="1028" width="10.7109375" customWidth="1"/>
    <col min="1029" max="1029" width="63.7109375" customWidth="1"/>
    <col min="1030" max="1030" width="10.7109375" customWidth="1"/>
    <col min="1031" max="1031" width="6.7109375" customWidth="1"/>
    <col min="1032" max="1032" width="14.7109375" customWidth="1"/>
    <col min="1033" max="1033" width="12.7109375" customWidth="1"/>
    <col min="1034" max="1034" width="13.7109375" customWidth="1"/>
    <col min="1035" max="1035" width="12.7109375" customWidth="1"/>
    <col min="1036" max="1036" width="11.5703125" bestFit="1" customWidth="1"/>
    <col min="1282" max="1282" width="7" customWidth="1"/>
    <col min="1283" max="1283" width="16.7109375" customWidth="1"/>
    <col min="1284" max="1284" width="10.7109375" customWidth="1"/>
    <col min="1285" max="1285" width="63.7109375" customWidth="1"/>
    <col min="1286" max="1286" width="10.7109375" customWidth="1"/>
    <col min="1287" max="1287" width="6.7109375" customWidth="1"/>
    <col min="1288" max="1288" width="14.7109375" customWidth="1"/>
    <col min="1289" max="1289" width="12.7109375" customWidth="1"/>
    <col min="1290" max="1290" width="13.7109375" customWidth="1"/>
    <col min="1291" max="1291" width="12.7109375" customWidth="1"/>
    <col min="1292" max="1292" width="11.5703125" bestFit="1" customWidth="1"/>
    <col min="1538" max="1538" width="7" customWidth="1"/>
    <col min="1539" max="1539" width="16.7109375" customWidth="1"/>
    <col min="1540" max="1540" width="10.7109375" customWidth="1"/>
    <col min="1541" max="1541" width="63.7109375" customWidth="1"/>
    <col min="1542" max="1542" width="10.7109375" customWidth="1"/>
    <col min="1543" max="1543" width="6.7109375" customWidth="1"/>
    <col min="1544" max="1544" width="14.7109375" customWidth="1"/>
    <col min="1545" max="1545" width="12.7109375" customWidth="1"/>
    <col min="1546" max="1546" width="13.7109375" customWidth="1"/>
    <col min="1547" max="1547" width="12.7109375" customWidth="1"/>
    <col min="1548" max="1548" width="11.5703125" bestFit="1" customWidth="1"/>
    <col min="1794" max="1794" width="7" customWidth="1"/>
    <col min="1795" max="1795" width="16.7109375" customWidth="1"/>
    <col min="1796" max="1796" width="10.7109375" customWidth="1"/>
    <col min="1797" max="1797" width="63.7109375" customWidth="1"/>
    <col min="1798" max="1798" width="10.7109375" customWidth="1"/>
    <col min="1799" max="1799" width="6.7109375" customWidth="1"/>
    <col min="1800" max="1800" width="14.7109375" customWidth="1"/>
    <col min="1801" max="1801" width="12.7109375" customWidth="1"/>
    <col min="1802" max="1802" width="13.7109375" customWidth="1"/>
    <col min="1803" max="1803" width="12.7109375" customWidth="1"/>
    <col min="1804" max="1804" width="11.5703125" bestFit="1" customWidth="1"/>
    <col min="2050" max="2050" width="7" customWidth="1"/>
    <col min="2051" max="2051" width="16.7109375" customWidth="1"/>
    <col min="2052" max="2052" width="10.7109375" customWidth="1"/>
    <col min="2053" max="2053" width="63.7109375" customWidth="1"/>
    <col min="2054" max="2054" width="10.7109375" customWidth="1"/>
    <col min="2055" max="2055" width="6.7109375" customWidth="1"/>
    <col min="2056" max="2056" width="14.7109375" customWidth="1"/>
    <col min="2057" max="2057" width="12.7109375" customWidth="1"/>
    <col min="2058" max="2058" width="13.7109375" customWidth="1"/>
    <col min="2059" max="2059" width="12.7109375" customWidth="1"/>
    <col min="2060" max="2060" width="11.5703125" bestFit="1" customWidth="1"/>
    <col min="2306" max="2306" width="7" customWidth="1"/>
    <col min="2307" max="2307" width="16.7109375" customWidth="1"/>
    <col min="2308" max="2308" width="10.7109375" customWidth="1"/>
    <col min="2309" max="2309" width="63.7109375" customWidth="1"/>
    <col min="2310" max="2310" width="10.7109375" customWidth="1"/>
    <col min="2311" max="2311" width="6.7109375" customWidth="1"/>
    <col min="2312" max="2312" width="14.7109375" customWidth="1"/>
    <col min="2313" max="2313" width="12.7109375" customWidth="1"/>
    <col min="2314" max="2314" width="13.7109375" customWidth="1"/>
    <col min="2315" max="2315" width="12.7109375" customWidth="1"/>
    <col min="2316" max="2316" width="11.5703125" bestFit="1" customWidth="1"/>
    <col min="2562" max="2562" width="7" customWidth="1"/>
    <col min="2563" max="2563" width="16.7109375" customWidth="1"/>
    <col min="2564" max="2564" width="10.7109375" customWidth="1"/>
    <col min="2565" max="2565" width="63.7109375" customWidth="1"/>
    <col min="2566" max="2566" width="10.7109375" customWidth="1"/>
    <col min="2567" max="2567" width="6.7109375" customWidth="1"/>
    <col min="2568" max="2568" width="14.7109375" customWidth="1"/>
    <col min="2569" max="2569" width="12.7109375" customWidth="1"/>
    <col min="2570" max="2570" width="13.7109375" customWidth="1"/>
    <col min="2571" max="2571" width="12.7109375" customWidth="1"/>
    <col min="2572" max="2572" width="11.5703125" bestFit="1" customWidth="1"/>
    <col min="2818" max="2818" width="7" customWidth="1"/>
    <col min="2819" max="2819" width="16.7109375" customWidth="1"/>
    <col min="2820" max="2820" width="10.7109375" customWidth="1"/>
    <col min="2821" max="2821" width="63.7109375" customWidth="1"/>
    <col min="2822" max="2822" width="10.7109375" customWidth="1"/>
    <col min="2823" max="2823" width="6.7109375" customWidth="1"/>
    <col min="2824" max="2824" width="14.7109375" customWidth="1"/>
    <col min="2825" max="2825" width="12.7109375" customWidth="1"/>
    <col min="2826" max="2826" width="13.7109375" customWidth="1"/>
    <col min="2827" max="2827" width="12.7109375" customWidth="1"/>
    <col min="2828" max="2828" width="11.5703125" bestFit="1" customWidth="1"/>
    <col min="3074" max="3074" width="7" customWidth="1"/>
    <col min="3075" max="3075" width="16.7109375" customWidth="1"/>
    <col min="3076" max="3076" width="10.7109375" customWidth="1"/>
    <col min="3077" max="3077" width="63.7109375" customWidth="1"/>
    <col min="3078" max="3078" width="10.7109375" customWidth="1"/>
    <col min="3079" max="3079" width="6.7109375" customWidth="1"/>
    <col min="3080" max="3080" width="14.7109375" customWidth="1"/>
    <col min="3081" max="3081" width="12.7109375" customWidth="1"/>
    <col min="3082" max="3082" width="13.7109375" customWidth="1"/>
    <col min="3083" max="3083" width="12.7109375" customWidth="1"/>
    <col min="3084" max="3084" width="11.5703125" bestFit="1" customWidth="1"/>
    <col min="3330" max="3330" width="7" customWidth="1"/>
    <col min="3331" max="3331" width="16.7109375" customWidth="1"/>
    <col min="3332" max="3332" width="10.7109375" customWidth="1"/>
    <col min="3333" max="3333" width="63.7109375" customWidth="1"/>
    <col min="3334" max="3334" width="10.7109375" customWidth="1"/>
    <col min="3335" max="3335" width="6.7109375" customWidth="1"/>
    <col min="3336" max="3336" width="14.7109375" customWidth="1"/>
    <col min="3337" max="3337" width="12.7109375" customWidth="1"/>
    <col min="3338" max="3338" width="13.7109375" customWidth="1"/>
    <col min="3339" max="3339" width="12.7109375" customWidth="1"/>
    <col min="3340" max="3340" width="11.5703125" bestFit="1" customWidth="1"/>
    <col min="3586" max="3586" width="7" customWidth="1"/>
    <col min="3587" max="3587" width="16.7109375" customWidth="1"/>
    <col min="3588" max="3588" width="10.7109375" customWidth="1"/>
    <col min="3589" max="3589" width="63.7109375" customWidth="1"/>
    <col min="3590" max="3590" width="10.7109375" customWidth="1"/>
    <col min="3591" max="3591" width="6.7109375" customWidth="1"/>
    <col min="3592" max="3592" width="14.7109375" customWidth="1"/>
    <col min="3593" max="3593" width="12.7109375" customWidth="1"/>
    <col min="3594" max="3594" width="13.7109375" customWidth="1"/>
    <col min="3595" max="3595" width="12.7109375" customWidth="1"/>
    <col min="3596" max="3596" width="11.5703125" bestFit="1" customWidth="1"/>
    <col min="3842" max="3842" width="7" customWidth="1"/>
    <col min="3843" max="3843" width="16.7109375" customWidth="1"/>
    <col min="3844" max="3844" width="10.7109375" customWidth="1"/>
    <col min="3845" max="3845" width="63.7109375" customWidth="1"/>
    <col min="3846" max="3846" width="10.7109375" customWidth="1"/>
    <col min="3847" max="3847" width="6.7109375" customWidth="1"/>
    <col min="3848" max="3848" width="14.7109375" customWidth="1"/>
    <col min="3849" max="3849" width="12.7109375" customWidth="1"/>
    <col min="3850" max="3850" width="13.7109375" customWidth="1"/>
    <col min="3851" max="3851" width="12.7109375" customWidth="1"/>
    <col min="3852" max="3852" width="11.5703125" bestFit="1" customWidth="1"/>
    <col min="4098" max="4098" width="7" customWidth="1"/>
    <col min="4099" max="4099" width="16.7109375" customWidth="1"/>
    <col min="4100" max="4100" width="10.7109375" customWidth="1"/>
    <col min="4101" max="4101" width="63.7109375" customWidth="1"/>
    <col min="4102" max="4102" width="10.7109375" customWidth="1"/>
    <col min="4103" max="4103" width="6.7109375" customWidth="1"/>
    <col min="4104" max="4104" width="14.7109375" customWidth="1"/>
    <col min="4105" max="4105" width="12.7109375" customWidth="1"/>
    <col min="4106" max="4106" width="13.7109375" customWidth="1"/>
    <col min="4107" max="4107" width="12.7109375" customWidth="1"/>
    <col min="4108" max="4108" width="11.5703125" bestFit="1" customWidth="1"/>
    <col min="4354" max="4354" width="7" customWidth="1"/>
    <col min="4355" max="4355" width="16.7109375" customWidth="1"/>
    <col min="4356" max="4356" width="10.7109375" customWidth="1"/>
    <col min="4357" max="4357" width="63.7109375" customWidth="1"/>
    <col min="4358" max="4358" width="10.7109375" customWidth="1"/>
    <col min="4359" max="4359" width="6.7109375" customWidth="1"/>
    <col min="4360" max="4360" width="14.7109375" customWidth="1"/>
    <col min="4361" max="4361" width="12.7109375" customWidth="1"/>
    <col min="4362" max="4362" width="13.7109375" customWidth="1"/>
    <col min="4363" max="4363" width="12.7109375" customWidth="1"/>
    <col min="4364" max="4364" width="11.5703125" bestFit="1" customWidth="1"/>
    <col min="4610" max="4610" width="7" customWidth="1"/>
    <col min="4611" max="4611" width="16.7109375" customWidth="1"/>
    <col min="4612" max="4612" width="10.7109375" customWidth="1"/>
    <col min="4613" max="4613" width="63.7109375" customWidth="1"/>
    <col min="4614" max="4614" width="10.7109375" customWidth="1"/>
    <col min="4615" max="4615" width="6.7109375" customWidth="1"/>
    <col min="4616" max="4616" width="14.7109375" customWidth="1"/>
    <col min="4617" max="4617" width="12.7109375" customWidth="1"/>
    <col min="4618" max="4618" width="13.7109375" customWidth="1"/>
    <col min="4619" max="4619" width="12.7109375" customWidth="1"/>
    <col min="4620" max="4620" width="11.5703125" bestFit="1" customWidth="1"/>
    <col min="4866" max="4866" width="7" customWidth="1"/>
    <col min="4867" max="4867" width="16.7109375" customWidth="1"/>
    <col min="4868" max="4868" width="10.7109375" customWidth="1"/>
    <col min="4869" max="4869" width="63.7109375" customWidth="1"/>
    <col min="4870" max="4870" width="10.7109375" customWidth="1"/>
    <col min="4871" max="4871" width="6.7109375" customWidth="1"/>
    <col min="4872" max="4872" width="14.7109375" customWidth="1"/>
    <col min="4873" max="4873" width="12.7109375" customWidth="1"/>
    <col min="4874" max="4874" width="13.7109375" customWidth="1"/>
    <col min="4875" max="4875" width="12.7109375" customWidth="1"/>
    <col min="4876" max="4876" width="11.5703125" bestFit="1" customWidth="1"/>
    <col min="5122" max="5122" width="7" customWidth="1"/>
    <col min="5123" max="5123" width="16.7109375" customWidth="1"/>
    <col min="5124" max="5124" width="10.7109375" customWidth="1"/>
    <col min="5125" max="5125" width="63.7109375" customWidth="1"/>
    <col min="5126" max="5126" width="10.7109375" customWidth="1"/>
    <col min="5127" max="5127" width="6.7109375" customWidth="1"/>
    <col min="5128" max="5128" width="14.7109375" customWidth="1"/>
    <col min="5129" max="5129" width="12.7109375" customWidth="1"/>
    <col min="5130" max="5130" width="13.7109375" customWidth="1"/>
    <col min="5131" max="5131" width="12.7109375" customWidth="1"/>
    <col min="5132" max="5132" width="11.5703125" bestFit="1" customWidth="1"/>
    <col min="5378" max="5378" width="7" customWidth="1"/>
    <col min="5379" max="5379" width="16.7109375" customWidth="1"/>
    <col min="5380" max="5380" width="10.7109375" customWidth="1"/>
    <col min="5381" max="5381" width="63.7109375" customWidth="1"/>
    <col min="5382" max="5382" width="10.7109375" customWidth="1"/>
    <col min="5383" max="5383" width="6.7109375" customWidth="1"/>
    <col min="5384" max="5384" width="14.7109375" customWidth="1"/>
    <col min="5385" max="5385" width="12.7109375" customWidth="1"/>
    <col min="5386" max="5386" width="13.7109375" customWidth="1"/>
    <col min="5387" max="5387" width="12.7109375" customWidth="1"/>
    <col min="5388" max="5388" width="11.5703125" bestFit="1" customWidth="1"/>
    <col min="5634" max="5634" width="7" customWidth="1"/>
    <col min="5635" max="5635" width="16.7109375" customWidth="1"/>
    <col min="5636" max="5636" width="10.7109375" customWidth="1"/>
    <col min="5637" max="5637" width="63.7109375" customWidth="1"/>
    <col min="5638" max="5638" width="10.7109375" customWidth="1"/>
    <col min="5639" max="5639" width="6.7109375" customWidth="1"/>
    <col min="5640" max="5640" width="14.7109375" customWidth="1"/>
    <col min="5641" max="5641" width="12.7109375" customWidth="1"/>
    <col min="5642" max="5642" width="13.7109375" customWidth="1"/>
    <col min="5643" max="5643" width="12.7109375" customWidth="1"/>
    <col min="5644" max="5644" width="11.5703125" bestFit="1" customWidth="1"/>
    <col min="5890" max="5890" width="7" customWidth="1"/>
    <col min="5891" max="5891" width="16.7109375" customWidth="1"/>
    <col min="5892" max="5892" width="10.7109375" customWidth="1"/>
    <col min="5893" max="5893" width="63.7109375" customWidth="1"/>
    <col min="5894" max="5894" width="10.7109375" customWidth="1"/>
    <col min="5895" max="5895" width="6.7109375" customWidth="1"/>
    <col min="5896" max="5896" width="14.7109375" customWidth="1"/>
    <col min="5897" max="5897" width="12.7109375" customWidth="1"/>
    <col min="5898" max="5898" width="13.7109375" customWidth="1"/>
    <col min="5899" max="5899" width="12.7109375" customWidth="1"/>
    <col min="5900" max="5900" width="11.5703125" bestFit="1" customWidth="1"/>
    <col min="6146" max="6146" width="7" customWidth="1"/>
    <col min="6147" max="6147" width="16.7109375" customWidth="1"/>
    <col min="6148" max="6148" width="10.7109375" customWidth="1"/>
    <col min="6149" max="6149" width="63.7109375" customWidth="1"/>
    <col min="6150" max="6150" width="10.7109375" customWidth="1"/>
    <col min="6151" max="6151" width="6.7109375" customWidth="1"/>
    <col min="6152" max="6152" width="14.7109375" customWidth="1"/>
    <col min="6153" max="6153" width="12.7109375" customWidth="1"/>
    <col min="6154" max="6154" width="13.7109375" customWidth="1"/>
    <col min="6155" max="6155" width="12.7109375" customWidth="1"/>
    <col min="6156" max="6156" width="11.5703125" bestFit="1" customWidth="1"/>
    <col min="6402" max="6402" width="7" customWidth="1"/>
    <col min="6403" max="6403" width="16.7109375" customWidth="1"/>
    <col min="6404" max="6404" width="10.7109375" customWidth="1"/>
    <col min="6405" max="6405" width="63.7109375" customWidth="1"/>
    <col min="6406" max="6406" width="10.7109375" customWidth="1"/>
    <col min="6407" max="6407" width="6.7109375" customWidth="1"/>
    <col min="6408" max="6408" width="14.7109375" customWidth="1"/>
    <col min="6409" max="6409" width="12.7109375" customWidth="1"/>
    <col min="6410" max="6410" width="13.7109375" customWidth="1"/>
    <col min="6411" max="6411" width="12.7109375" customWidth="1"/>
    <col min="6412" max="6412" width="11.5703125" bestFit="1" customWidth="1"/>
    <col min="6658" max="6658" width="7" customWidth="1"/>
    <col min="6659" max="6659" width="16.7109375" customWidth="1"/>
    <col min="6660" max="6660" width="10.7109375" customWidth="1"/>
    <col min="6661" max="6661" width="63.7109375" customWidth="1"/>
    <col min="6662" max="6662" width="10.7109375" customWidth="1"/>
    <col min="6663" max="6663" width="6.7109375" customWidth="1"/>
    <col min="6664" max="6664" width="14.7109375" customWidth="1"/>
    <col min="6665" max="6665" width="12.7109375" customWidth="1"/>
    <col min="6666" max="6666" width="13.7109375" customWidth="1"/>
    <col min="6667" max="6667" width="12.7109375" customWidth="1"/>
    <col min="6668" max="6668" width="11.5703125" bestFit="1" customWidth="1"/>
    <col min="6914" max="6914" width="7" customWidth="1"/>
    <col min="6915" max="6915" width="16.7109375" customWidth="1"/>
    <col min="6916" max="6916" width="10.7109375" customWidth="1"/>
    <col min="6917" max="6917" width="63.7109375" customWidth="1"/>
    <col min="6918" max="6918" width="10.7109375" customWidth="1"/>
    <col min="6919" max="6919" width="6.7109375" customWidth="1"/>
    <col min="6920" max="6920" width="14.7109375" customWidth="1"/>
    <col min="6921" max="6921" width="12.7109375" customWidth="1"/>
    <col min="6922" max="6922" width="13.7109375" customWidth="1"/>
    <col min="6923" max="6923" width="12.7109375" customWidth="1"/>
    <col min="6924" max="6924" width="11.5703125" bestFit="1" customWidth="1"/>
    <col min="7170" max="7170" width="7" customWidth="1"/>
    <col min="7171" max="7171" width="16.7109375" customWidth="1"/>
    <col min="7172" max="7172" width="10.7109375" customWidth="1"/>
    <col min="7173" max="7173" width="63.7109375" customWidth="1"/>
    <col min="7174" max="7174" width="10.7109375" customWidth="1"/>
    <col min="7175" max="7175" width="6.7109375" customWidth="1"/>
    <col min="7176" max="7176" width="14.7109375" customWidth="1"/>
    <col min="7177" max="7177" width="12.7109375" customWidth="1"/>
    <col min="7178" max="7178" width="13.7109375" customWidth="1"/>
    <col min="7179" max="7179" width="12.7109375" customWidth="1"/>
    <col min="7180" max="7180" width="11.5703125" bestFit="1" customWidth="1"/>
    <col min="7426" max="7426" width="7" customWidth="1"/>
    <col min="7427" max="7427" width="16.7109375" customWidth="1"/>
    <col min="7428" max="7428" width="10.7109375" customWidth="1"/>
    <col min="7429" max="7429" width="63.7109375" customWidth="1"/>
    <col min="7430" max="7430" width="10.7109375" customWidth="1"/>
    <col min="7431" max="7431" width="6.7109375" customWidth="1"/>
    <col min="7432" max="7432" width="14.7109375" customWidth="1"/>
    <col min="7433" max="7433" width="12.7109375" customWidth="1"/>
    <col min="7434" max="7434" width="13.7109375" customWidth="1"/>
    <col min="7435" max="7435" width="12.7109375" customWidth="1"/>
    <col min="7436" max="7436" width="11.5703125" bestFit="1" customWidth="1"/>
    <col min="7682" max="7682" width="7" customWidth="1"/>
    <col min="7683" max="7683" width="16.7109375" customWidth="1"/>
    <col min="7684" max="7684" width="10.7109375" customWidth="1"/>
    <col min="7685" max="7685" width="63.7109375" customWidth="1"/>
    <col min="7686" max="7686" width="10.7109375" customWidth="1"/>
    <col min="7687" max="7687" width="6.7109375" customWidth="1"/>
    <col min="7688" max="7688" width="14.7109375" customWidth="1"/>
    <col min="7689" max="7689" width="12.7109375" customWidth="1"/>
    <col min="7690" max="7690" width="13.7109375" customWidth="1"/>
    <col min="7691" max="7691" width="12.7109375" customWidth="1"/>
    <col min="7692" max="7692" width="11.5703125" bestFit="1" customWidth="1"/>
    <col min="7938" max="7938" width="7" customWidth="1"/>
    <col min="7939" max="7939" width="16.7109375" customWidth="1"/>
    <col min="7940" max="7940" width="10.7109375" customWidth="1"/>
    <col min="7941" max="7941" width="63.7109375" customWidth="1"/>
    <col min="7942" max="7942" width="10.7109375" customWidth="1"/>
    <col min="7943" max="7943" width="6.7109375" customWidth="1"/>
    <col min="7944" max="7944" width="14.7109375" customWidth="1"/>
    <col min="7945" max="7945" width="12.7109375" customWidth="1"/>
    <col min="7946" max="7946" width="13.7109375" customWidth="1"/>
    <col min="7947" max="7947" width="12.7109375" customWidth="1"/>
    <col min="7948" max="7948" width="11.5703125" bestFit="1" customWidth="1"/>
    <col min="8194" max="8194" width="7" customWidth="1"/>
    <col min="8195" max="8195" width="16.7109375" customWidth="1"/>
    <col min="8196" max="8196" width="10.7109375" customWidth="1"/>
    <col min="8197" max="8197" width="63.7109375" customWidth="1"/>
    <col min="8198" max="8198" width="10.7109375" customWidth="1"/>
    <col min="8199" max="8199" width="6.7109375" customWidth="1"/>
    <col min="8200" max="8200" width="14.7109375" customWidth="1"/>
    <col min="8201" max="8201" width="12.7109375" customWidth="1"/>
    <col min="8202" max="8202" width="13.7109375" customWidth="1"/>
    <col min="8203" max="8203" width="12.7109375" customWidth="1"/>
    <col min="8204" max="8204" width="11.5703125" bestFit="1" customWidth="1"/>
    <col min="8450" max="8450" width="7" customWidth="1"/>
    <col min="8451" max="8451" width="16.7109375" customWidth="1"/>
    <col min="8452" max="8452" width="10.7109375" customWidth="1"/>
    <col min="8453" max="8453" width="63.7109375" customWidth="1"/>
    <col min="8454" max="8454" width="10.7109375" customWidth="1"/>
    <col min="8455" max="8455" width="6.7109375" customWidth="1"/>
    <col min="8456" max="8456" width="14.7109375" customWidth="1"/>
    <col min="8457" max="8457" width="12.7109375" customWidth="1"/>
    <col min="8458" max="8458" width="13.7109375" customWidth="1"/>
    <col min="8459" max="8459" width="12.7109375" customWidth="1"/>
    <col min="8460" max="8460" width="11.5703125" bestFit="1" customWidth="1"/>
    <col min="8706" max="8706" width="7" customWidth="1"/>
    <col min="8707" max="8707" width="16.7109375" customWidth="1"/>
    <col min="8708" max="8708" width="10.7109375" customWidth="1"/>
    <col min="8709" max="8709" width="63.7109375" customWidth="1"/>
    <col min="8710" max="8710" width="10.7109375" customWidth="1"/>
    <col min="8711" max="8711" width="6.7109375" customWidth="1"/>
    <col min="8712" max="8712" width="14.7109375" customWidth="1"/>
    <col min="8713" max="8713" width="12.7109375" customWidth="1"/>
    <col min="8714" max="8714" width="13.7109375" customWidth="1"/>
    <col min="8715" max="8715" width="12.7109375" customWidth="1"/>
    <col min="8716" max="8716" width="11.5703125" bestFit="1" customWidth="1"/>
    <col min="8962" max="8962" width="7" customWidth="1"/>
    <col min="8963" max="8963" width="16.7109375" customWidth="1"/>
    <col min="8964" max="8964" width="10.7109375" customWidth="1"/>
    <col min="8965" max="8965" width="63.7109375" customWidth="1"/>
    <col min="8966" max="8966" width="10.7109375" customWidth="1"/>
    <col min="8967" max="8967" width="6.7109375" customWidth="1"/>
    <col min="8968" max="8968" width="14.7109375" customWidth="1"/>
    <col min="8969" max="8969" width="12.7109375" customWidth="1"/>
    <col min="8970" max="8970" width="13.7109375" customWidth="1"/>
    <col min="8971" max="8971" width="12.7109375" customWidth="1"/>
    <col min="8972" max="8972" width="11.5703125" bestFit="1" customWidth="1"/>
    <col min="9218" max="9218" width="7" customWidth="1"/>
    <col min="9219" max="9219" width="16.7109375" customWidth="1"/>
    <col min="9220" max="9220" width="10.7109375" customWidth="1"/>
    <col min="9221" max="9221" width="63.7109375" customWidth="1"/>
    <col min="9222" max="9222" width="10.7109375" customWidth="1"/>
    <col min="9223" max="9223" width="6.7109375" customWidth="1"/>
    <col min="9224" max="9224" width="14.7109375" customWidth="1"/>
    <col min="9225" max="9225" width="12.7109375" customWidth="1"/>
    <col min="9226" max="9226" width="13.7109375" customWidth="1"/>
    <col min="9227" max="9227" width="12.7109375" customWidth="1"/>
    <col min="9228" max="9228" width="11.5703125" bestFit="1" customWidth="1"/>
    <col min="9474" max="9474" width="7" customWidth="1"/>
    <col min="9475" max="9475" width="16.7109375" customWidth="1"/>
    <col min="9476" max="9476" width="10.7109375" customWidth="1"/>
    <col min="9477" max="9477" width="63.7109375" customWidth="1"/>
    <col min="9478" max="9478" width="10.7109375" customWidth="1"/>
    <col min="9479" max="9479" width="6.7109375" customWidth="1"/>
    <col min="9480" max="9480" width="14.7109375" customWidth="1"/>
    <col min="9481" max="9481" width="12.7109375" customWidth="1"/>
    <col min="9482" max="9482" width="13.7109375" customWidth="1"/>
    <col min="9483" max="9483" width="12.7109375" customWidth="1"/>
    <col min="9484" max="9484" width="11.5703125" bestFit="1" customWidth="1"/>
    <col min="9730" max="9730" width="7" customWidth="1"/>
    <col min="9731" max="9731" width="16.7109375" customWidth="1"/>
    <col min="9732" max="9732" width="10.7109375" customWidth="1"/>
    <col min="9733" max="9733" width="63.7109375" customWidth="1"/>
    <col min="9734" max="9734" width="10.7109375" customWidth="1"/>
    <col min="9735" max="9735" width="6.7109375" customWidth="1"/>
    <col min="9736" max="9736" width="14.7109375" customWidth="1"/>
    <col min="9737" max="9737" width="12.7109375" customWidth="1"/>
    <col min="9738" max="9738" width="13.7109375" customWidth="1"/>
    <col min="9739" max="9739" width="12.7109375" customWidth="1"/>
    <col min="9740" max="9740" width="11.5703125" bestFit="1" customWidth="1"/>
    <col min="9986" max="9986" width="7" customWidth="1"/>
    <col min="9987" max="9987" width="16.7109375" customWidth="1"/>
    <col min="9988" max="9988" width="10.7109375" customWidth="1"/>
    <col min="9989" max="9989" width="63.7109375" customWidth="1"/>
    <col min="9990" max="9990" width="10.7109375" customWidth="1"/>
    <col min="9991" max="9991" width="6.7109375" customWidth="1"/>
    <col min="9992" max="9992" width="14.7109375" customWidth="1"/>
    <col min="9993" max="9993" width="12.7109375" customWidth="1"/>
    <col min="9994" max="9994" width="13.7109375" customWidth="1"/>
    <col min="9995" max="9995" width="12.7109375" customWidth="1"/>
    <col min="9996" max="9996" width="11.5703125" bestFit="1" customWidth="1"/>
    <col min="10242" max="10242" width="7" customWidth="1"/>
    <col min="10243" max="10243" width="16.7109375" customWidth="1"/>
    <col min="10244" max="10244" width="10.7109375" customWidth="1"/>
    <col min="10245" max="10245" width="63.7109375" customWidth="1"/>
    <col min="10246" max="10246" width="10.7109375" customWidth="1"/>
    <col min="10247" max="10247" width="6.7109375" customWidth="1"/>
    <col min="10248" max="10248" width="14.7109375" customWidth="1"/>
    <col min="10249" max="10249" width="12.7109375" customWidth="1"/>
    <col min="10250" max="10250" width="13.7109375" customWidth="1"/>
    <col min="10251" max="10251" width="12.7109375" customWidth="1"/>
    <col min="10252" max="10252" width="11.5703125" bestFit="1" customWidth="1"/>
    <col min="10498" max="10498" width="7" customWidth="1"/>
    <col min="10499" max="10499" width="16.7109375" customWidth="1"/>
    <col min="10500" max="10500" width="10.7109375" customWidth="1"/>
    <col min="10501" max="10501" width="63.7109375" customWidth="1"/>
    <col min="10502" max="10502" width="10.7109375" customWidth="1"/>
    <col min="10503" max="10503" width="6.7109375" customWidth="1"/>
    <col min="10504" max="10504" width="14.7109375" customWidth="1"/>
    <col min="10505" max="10505" width="12.7109375" customWidth="1"/>
    <col min="10506" max="10506" width="13.7109375" customWidth="1"/>
    <col min="10507" max="10507" width="12.7109375" customWidth="1"/>
    <col min="10508" max="10508" width="11.5703125" bestFit="1" customWidth="1"/>
    <col min="10754" max="10754" width="7" customWidth="1"/>
    <col min="10755" max="10755" width="16.7109375" customWidth="1"/>
    <col min="10756" max="10756" width="10.7109375" customWidth="1"/>
    <col min="10757" max="10757" width="63.7109375" customWidth="1"/>
    <col min="10758" max="10758" width="10.7109375" customWidth="1"/>
    <col min="10759" max="10759" width="6.7109375" customWidth="1"/>
    <col min="10760" max="10760" width="14.7109375" customWidth="1"/>
    <col min="10761" max="10761" width="12.7109375" customWidth="1"/>
    <col min="10762" max="10762" width="13.7109375" customWidth="1"/>
    <col min="10763" max="10763" width="12.7109375" customWidth="1"/>
    <col min="10764" max="10764" width="11.5703125" bestFit="1" customWidth="1"/>
    <col min="11010" max="11010" width="7" customWidth="1"/>
    <col min="11011" max="11011" width="16.7109375" customWidth="1"/>
    <col min="11012" max="11012" width="10.7109375" customWidth="1"/>
    <col min="11013" max="11013" width="63.7109375" customWidth="1"/>
    <col min="11014" max="11014" width="10.7109375" customWidth="1"/>
    <col min="11015" max="11015" width="6.7109375" customWidth="1"/>
    <col min="11016" max="11016" width="14.7109375" customWidth="1"/>
    <col min="11017" max="11017" width="12.7109375" customWidth="1"/>
    <col min="11018" max="11018" width="13.7109375" customWidth="1"/>
    <col min="11019" max="11019" width="12.7109375" customWidth="1"/>
    <col min="11020" max="11020" width="11.5703125" bestFit="1" customWidth="1"/>
    <col min="11266" max="11266" width="7" customWidth="1"/>
    <col min="11267" max="11267" width="16.7109375" customWidth="1"/>
    <col min="11268" max="11268" width="10.7109375" customWidth="1"/>
    <col min="11269" max="11269" width="63.7109375" customWidth="1"/>
    <col min="11270" max="11270" width="10.7109375" customWidth="1"/>
    <col min="11271" max="11271" width="6.7109375" customWidth="1"/>
    <col min="11272" max="11272" width="14.7109375" customWidth="1"/>
    <col min="11273" max="11273" width="12.7109375" customWidth="1"/>
    <col min="11274" max="11274" width="13.7109375" customWidth="1"/>
    <col min="11275" max="11275" width="12.7109375" customWidth="1"/>
    <col min="11276" max="11276" width="11.5703125" bestFit="1" customWidth="1"/>
    <col min="11522" max="11522" width="7" customWidth="1"/>
    <col min="11523" max="11523" width="16.7109375" customWidth="1"/>
    <col min="11524" max="11524" width="10.7109375" customWidth="1"/>
    <col min="11525" max="11525" width="63.7109375" customWidth="1"/>
    <col min="11526" max="11526" width="10.7109375" customWidth="1"/>
    <col min="11527" max="11527" width="6.7109375" customWidth="1"/>
    <col min="11528" max="11528" width="14.7109375" customWidth="1"/>
    <col min="11529" max="11529" width="12.7109375" customWidth="1"/>
    <col min="11530" max="11530" width="13.7109375" customWidth="1"/>
    <col min="11531" max="11531" width="12.7109375" customWidth="1"/>
    <col min="11532" max="11532" width="11.5703125" bestFit="1" customWidth="1"/>
    <col min="11778" max="11778" width="7" customWidth="1"/>
    <col min="11779" max="11779" width="16.7109375" customWidth="1"/>
    <col min="11780" max="11780" width="10.7109375" customWidth="1"/>
    <col min="11781" max="11781" width="63.7109375" customWidth="1"/>
    <col min="11782" max="11782" width="10.7109375" customWidth="1"/>
    <col min="11783" max="11783" width="6.7109375" customWidth="1"/>
    <col min="11784" max="11784" width="14.7109375" customWidth="1"/>
    <col min="11785" max="11785" width="12.7109375" customWidth="1"/>
    <col min="11786" max="11786" width="13.7109375" customWidth="1"/>
    <col min="11787" max="11787" width="12.7109375" customWidth="1"/>
    <col min="11788" max="11788" width="11.5703125" bestFit="1" customWidth="1"/>
    <col min="12034" max="12034" width="7" customWidth="1"/>
    <col min="12035" max="12035" width="16.7109375" customWidth="1"/>
    <col min="12036" max="12036" width="10.7109375" customWidth="1"/>
    <col min="12037" max="12037" width="63.7109375" customWidth="1"/>
    <col min="12038" max="12038" width="10.7109375" customWidth="1"/>
    <col min="12039" max="12039" width="6.7109375" customWidth="1"/>
    <col min="12040" max="12040" width="14.7109375" customWidth="1"/>
    <col min="12041" max="12041" width="12.7109375" customWidth="1"/>
    <col min="12042" max="12042" width="13.7109375" customWidth="1"/>
    <col min="12043" max="12043" width="12.7109375" customWidth="1"/>
    <col min="12044" max="12044" width="11.5703125" bestFit="1" customWidth="1"/>
    <col min="12290" max="12290" width="7" customWidth="1"/>
    <col min="12291" max="12291" width="16.7109375" customWidth="1"/>
    <col min="12292" max="12292" width="10.7109375" customWidth="1"/>
    <col min="12293" max="12293" width="63.7109375" customWidth="1"/>
    <col min="12294" max="12294" width="10.7109375" customWidth="1"/>
    <col min="12295" max="12295" width="6.7109375" customWidth="1"/>
    <col min="12296" max="12296" width="14.7109375" customWidth="1"/>
    <col min="12297" max="12297" width="12.7109375" customWidth="1"/>
    <col min="12298" max="12298" width="13.7109375" customWidth="1"/>
    <col min="12299" max="12299" width="12.7109375" customWidth="1"/>
    <col min="12300" max="12300" width="11.5703125" bestFit="1" customWidth="1"/>
    <col min="12546" max="12546" width="7" customWidth="1"/>
    <col min="12547" max="12547" width="16.7109375" customWidth="1"/>
    <col min="12548" max="12548" width="10.7109375" customWidth="1"/>
    <col min="12549" max="12549" width="63.7109375" customWidth="1"/>
    <col min="12550" max="12550" width="10.7109375" customWidth="1"/>
    <col min="12551" max="12551" width="6.7109375" customWidth="1"/>
    <col min="12552" max="12552" width="14.7109375" customWidth="1"/>
    <col min="12553" max="12553" width="12.7109375" customWidth="1"/>
    <col min="12554" max="12554" width="13.7109375" customWidth="1"/>
    <col min="12555" max="12555" width="12.7109375" customWidth="1"/>
    <col min="12556" max="12556" width="11.5703125" bestFit="1" customWidth="1"/>
    <col min="12802" max="12802" width="7" customWidth="1"/>
    <col min="12803" max="12803" width="16.7109375" customWidth="1"/>
    <col min="12804" max="12804" width="10.7109375" customWidth="1"/>
    <col min="12805" max="12805" width="63.7109375" customWidth="1"/>
    <col min="12806" max="12806" width="10.7109375" customWidth="1"/>
    <col min="12807" max="12807" width="6.7109375" customWidth="1"/>
    <col min="12808" max="12808" width="14.7109375" customWidth="1"/>
    <col min="12809" max="12809" width="12.7109375" customWidth="1"/>
    <col min="12810" max="12810" width="13.7109375" customWidth="1"/>
    <col min="12811" max="12811" width="12.7109375" customWidth="1"/>
    <col min="12812" max="12812" width="11.5703125" bestFit="1" customWidth="1"/>
    <col min="13058" max="13058" width="7" customWidth="1"/>
    <col min="13059" max="13059" width="16.7109375" customWidth="1"/>
    <col min="13060" max="13060" width="10.7109375" customWidth="1"/>
    <col min="13061" max="13061" width="63.7109375" customWidth="1"/>
    <col min="13062" max="13062" width="10.7109375" customWidth="1"/>
    <col min="13063" max="13063" width="6.7109375" customWidth="1"/>
    <col min="13064" max="13064" width="14.7109375" customWidth="1"/>
    <col min="13065" max="13065" width="12.7109375" customWidth="1"/>
    <col min="13066" max="13066" width="13.7109375" customWidth="1"/>
    <col min="13067" max="13067" width="12.7109375" customWidth="1"/>
    <col min="13068" max="13068" width="11.5703125" bestFit="1" customWidth="1"/>
    <col min="13314" max="13314" width="7" customWidth="1"/>
    <col min="13315" max="13315" width="16.7109375" customWidth="1"/>
    <col min="13316" max="13316" width="10.7109375" customWidth="1"/>
    <col min="13317" max="13317" width="63.7109375" customWidth="1"/>
    <col min="13318" max="13318" width="10.7109375" customWidth="1"/>
    <col min="13319" max="13319" width="6.7109375" customWidth="1"/>
    <col min="13320" max="13320" width="14.7109375" customWidth="1"/>
    <col min="13321" max="13321" width="12.7109375" customWidth="1"/>
    <col min="13322" max="13322" width="13.7109375" customWidth="1"/>
    <col min="13323" max="13323" width="12.7109375" customWidth="1"/>
    <col min="13324" max="13324" width="11.5703125" bestFit="1" customWidth="1"/>
    <col min="13570" max="13570" width="7" customWidth="1"/>
    <col min="13571" max="13571" width="16.7109375" customWidth="1"/>
    <col min="13572" max="13572" width="10.7109375" customWidth="1"/>
    <col min="13573" max="13573" width="63.7109375" customWidth="1"/>
    <col min="13574" max="13574" width="10.7109375" customWidth="1"/>
    <col min="13575" max="13575" width="6.7109375" customWidth="1"/>
    <col min="13576" max="13576" width="14.7109375" customWidth="1"/>
    <col min="13577" max="13577" width="12.7109375" customWidth="1"/>
    <col min="13578" max="13578" width="13.7109375" customWidth="1"/>
    <col min="13579" max="13579" width="12.7109375" customWidth="1"/>
    <col min="13580" max="13580" width="11.5703125" bestFit="1" customWidth="1"/>
    <col min="13826" max="13826" width="7" customWidth="1"/>
    <col min="13827" max="13827" width="16.7109375" customWidth="1"/>
    <col min="13828" max="13828" width="10.7109375" customWidth="1"/>
    <col min="13829" max="13829" width="63.7109375" customWidth="1"/>
    <col min="13830" max="13830" width="10.7109375" customWidth="1"/>
    <col min="13831" max="13831" width="6.7109375" customWidth="1"/>
    <col min="13832" max="13832" width="14.7109375" customWidth="1"/>
    <col min="13833" max="13833" width="12.7109375" customWidth="1"/>
    <col min="13834" max="13834" width="13.7109375" customWidth="1"/>
    <col min="13835" max="13835" width="12.7109375" customWidth="1"/>
    <col min="13836" max="13836" width="11.5703125" bestFit="1" customWidth="1"/>
    <col min="14082" max="14082" width="7" customWidth="1"/>
    <col min="14083" max="14083" width="16.7109375" customWidth="1"/>
    <col min="14084" max="14084" width="10.7109375" customWidth="1"/>
    <col min="14085" max="14085" width="63.7109375" customWidth="1"/>
    <col min="14086" max="14086" width="10.7109375" customWidth="1"/>
    <col min="14087" max="14087" width="6.7109375" customWidth="1"/>
    <col min="14088" max="14088" width="14.7109375" customWidth="1"/>
    <col min="14089" max="14089" width="12.7109375" customWidth="1"/>
    <col min="14090" max="14090" width="13.7109375" customWidth="1"/>
    <col min="14091" max="14091" width="12.7109375" customWidth="1"/>
    <col min="14092" max="14092" width="11.5703125" bestFit="1" customWidth="1"/>
    <col min="14338" max="14338" width="7" customWidth="1"/>
    <col min="14339" max="14339" width="16.7109375" customWidth="1"/>
    <col min="14340" max="14340" width="10.7109375" customWidth="1"/>
    <col min="14341" max="14341" width="63.7109375" customWidth="1"/>
    <col min="14342" max="14342" width="10.7109375" customWidth="1"/>
    <col min="14343" max="14343" width="6.7109375" customWidth="1"/>
    <col min="14344" max="14344" width="14.7109375" customWidth="1"/>
    <col min="14345" max="14345" width="12.7109375" customWidth="1"/>
    <col min="14346" max="14346" width="13.7109375" customWidth="1"/>
    <col min="14347" max="14347" width="12.7109375" customWidth="1"/>
    <col min="14348" max="14348" width="11.5703125" bestFit="1" customWidth="1"/>
    <col min="14594" max="14594" width="7" customWidth="1"/>
    <col min="14595" max="14595" width="16.7109375" customWidth="1"/>
    <col min="14596" max="14596" width="10.7109375" customWidth="1"/>
    <col min="14597" max="14597" width="63.7109375" customWidth="1"/>
    <col min="14598" max="14598" width="10.7109375" customWidth="1"/>
    <col min="14599" max="14599" width="6.7109375" customWidth="1"/>
    <col min="14600" max="14600" width="14.7109375" customWidth="1"/>
    <col min="14601" max="14601" width="12.7109375" customWidth="1"/>
    <col min="14602" max="14602" width="13.7109375" customWidth="1"/>
    <col min="14603" max="14603" width="12.7109375" customWidth="1"/>
    <col min="14604" max="14604" width="11.5703125" bestFit="1" customWidth="1"/>
    <col min="14850" max="14850" width="7" customWidth="1"/>
    <col min="14851" max="14851" width="16.7109375" customWidth="1"/>
    <col min="14852" max="14852" width="10.7109375" customWidth="1"/>
    <col min="14853" max="14853" width="63.7109375" customWidth="1"/>
    <col min="14854" max="14854" width="10.7109375" customWidth="1"/>
    <col min="14855" max="14855" width="6.7109375" customWidth="1"/>
    <col min="14856" max="14856" width="14.7109375" customWidth="1"/>
    <col min="14857" max="14857" width="12.7109375" customWidth="1"/>
    <col min="14858" max="14858" width="13.7109375" customWidth="1"/>
    <col min="14859" max="14859" width="12.7109375" customWidth="1"/>
    <col min="14860" max="14860" width="11.5703125" bestFit="1" customWidth="1"/>
    <col min="15106" max="15106" width="7" customWidth="1"/>
    <col min="15107" max="15107" width="16.7109375" customWidth="1"/>
    <col min="15108" max="15108" width="10.7109375" customWidth="1"/>
    <col min="15109" max="15109" width="63.7109375" customWidth="1"/>
    <col min="15110" max="15110" width="10.7109375" customWidth="1"/>
    <col min="15111" max="15111" width="6.7109375" customWidth="1"/>
    <col min="15112" max="15112" width="14.7109375" customWidth="1"/>
    <col min="15113" max="15113" width="12.7109375" customWidth="1"/>
    <col min="15114" max="15114" width="13.7109375" customWidth="1"/>
    <col min="15115" max="15115" width="12.7109375" customWidth="1"/>
    <col min="15116" max="15116" width="11.5703125" bestFit="1" customWidth="1"/>
    <col min="15362" max="15362" width="7" customWidth="1"/>
    <col min="15363" max="15363" width="16.7109375" customWidth="1"/>
    <col min="15364" max="15364" width="10.7109375" customWidth="1"/>
    <col min="15365" max="15365" width="63.7109375" customWidth="1"/>
    <col min="15366" max="15366" width="10.7109375" customWidth="1"/>
    <col min="15367" max="15367" width="6.7109375" customWidth="1"/>
    <col min="15368" max="15368" width="14.7109375" customWidth="1"/>
    <col min="15369" max="15369" width="12.7109375" customWidth="1"/>
    <col min="15370" max="15370" width="13.7109375" customWidth="1"/>
    <col min="15371" max="15371" width="12.7109375" customWidth="1"/>
    <col min="15372" max="15372" width="11.5703125" bestFit="1" customWidth="1"/>
    <col min="15618" max="15618" width="7" customWidth="1"/>
    <col min="15619" max="15619" width="16.7109375" customWidth="1"/>
    <col min="15620" max="15620" width="10.7109375" customWidth="1"/>
    <col min="15621" max="15621" width="63.7109375" customWidth="1"/>
    <col min="15622" max="15622" width="10.7109375" customWidth="1"/>
    <col min="15623" max="15623" width="6.7109375" customWidth="1"/>
    <col min="15624" max="15624" width="14.7109375" customWidth="1"/>
    <col min="15625" max="15625" width="12.7109375" customWidth="1"/>
    <col min="15626" max="15626" width="13.7109375" customWidth="1"/>
    <col min="15627" max="15627" width="12.7109375" customWidth="1"/>
    <col min="15628" max="15628" width="11.5703125" bestFit="1" customWidth="1"/>
    <col min="15874" max="15874" width="7" customWidth="1"/>
    <col min="15875" max="15875" width="16.7109375" customWidth="1"/>
    <col min="15876" max="15876" width="10.7109375" customWidth="1"/>
    <col min="15877" max="15877" width="63.7109375" customWidth="1"/>
    <col min="15878" max="15878" width="10.7109375" customWidth="1"/>
    <col min="15879" max="15879" width="6.7109375" customWidth="1"/>
    <col min="15880" max="15880" width="14.7109375" customWidth="1"/>
    <col min="15881" max="15881" width="12.7109375" customWidth="1"/>
    <col min="15882" max="15882" width="13.7109375" customWidth="1"/>
    <col min="15883" max="15883" width="12.7109375" customWidth="1"/>
    <col min="15884" max="15884" width="11.5703125" bestFit="1" customWidth="1"/>
    <col min="16130" max="16130" width="7" customWidth="1"/>
    <col min="16131" max="16131" width="16.7109375" customWidth="1"/>
    <col min="16132" max="16132" width="10.7109375" customWidth="1"/>
    <col min="16133" max="16133" width="63.7109375" customWidth="1"/>
    <col min="16134" max="16134" width="10.7109375" customWidth="1"/>
    <col min="16135" max="16135" width="6.7109375" customWidth="1"/>
    <col min="16136" max="16136" width="14.7109375" customWidth="1"/>
    <col min="16137" max="16137" width="12.7109375" customWidth="1"/>
    <col min="16138" max="16138" width="13.7109375" customWidth="1"/>
    <col min="16139" max="16139" width="12.7109375" customWidth="1"/>
    <col min="16140" max="16140" width="11.5703125" bestFit="1" customWidth="1"/>
  </cols>
  <sheetData>
    <row r="1" spans="1:13" ht="42.75" customHeight="1">
      <c r="B1" s="277" t="s">
        <v>30</v>
      </c>
      <c r="C1" s="277"/>
      <c r="D1" s="277"/>
      <c r="E1" s="277"/>
      <c r="F1" s="277"/>
      <c r="G1" s="277"/>
      <c r="H1" s="277"/>
      <c r="I1" s="277"/>
      <c r="J1" s="277"/>
      <c r="K1" s="4"/>
    </row>
    <row r="2" spans="1:13" s="1" customFormat="1" ht="16.5">
      <c r="A2"/>
      <c r="B2" s="120" t="s">
        <v>50</v>
      </c>
      <c r="C2" s="3"/>
      <c r="D2" s="4"/>
      <c r="E2" s="5"/>
      <c r="F2" s="6"/>
      <c r="G2" s="83"/>
      <c r="H2" s="11"/>
      <c r="I2" s="7"/>
      <c r="J2" s="8"/>
      <c r="K2" s="4"/>
    </row>
    <row r="3" spans="1:13" s="1" customFormat="1" ht="16.5">
      <c r="A3"/>
      <c r="B3" s="3" t="s">
        <v>51</v>
      </c>
      <c r="C3" s="3"/>
      <c r="D3" s="4"/>
      <c r="E3" s="5"/>
      <c r="F3" s="6"/>
      <c r="G3" s="83"/>
      <c r="H3" s="11"/>
      <c r="I3" s="10"/>
      <c r="J3" s="9"/>
      <c r="K3" s="4"/>
    </row>
    <row r="4" spans="1:13" s="1" customFormat="1" ht="16.5">
      <c r="A4"/>
      <c r="B4" s="121" t="s">
        <v>132</v>
      </c>
      <c r="C4" s="3"/>
      <c r="D4" s="4"/>
      <c r="E4" s="5"/>
      <c r="F4" s="6"/>
      <c r="G4" s="83"/>
      <c r="H4" s="11"/>
      <c r="I4" s="10"/>
      <c r="J4" s="9"/>
      <c r="K4" s="4"/>
    </row>
    <row r="5" spans="1:13" s="1" customFormat="1" ht="16.5">
      <c r="A5"/>
      <c r="B5" s="3" t="s">
        <v>147</v>
      </c>
      <c r="C5" s="3"/>
      <c r="D5" s="4"/>
      <c r="E5" s="5"/>
      <c r="F5" s="6"/>
      <c r="G5" s="83"/>
      <c r="H5" s="11"/>
      <c r="I5" s="7"/>
      <c r="J5" s="9"/>
      <c r="K5" s="4"/>
    </row>
    <row r="6" spans="1:13" s="1" customFormat="1" ht="17.25" thickBot="1">
      <c r="A6"/>
      <c r="B6" s="3" t="s">
        <v>239</v>
      </c>
      <c r="C6" s="3"/>
      <c r="D6" s="4"/>
      <c r="E6" s="5"/>
      <c r="F6" s="6"/>
      <c r="G6" s="83"/>
      <c r="H6" s="11"/>
      <c r="I6" s="7" t="s">
        <v>226</v>
      </c>
      <c r="J6" s="9"/>
      <c r="K6" s="4"/>
    </row>
    <row r="7" spans="1:13" s="1" customFormat="1" ht="16.5">
      <c r="A7"/>
      <c r="B7" s="12" t="s">
        <v>1</v>
      </c>
      <c r="C7" s="13" t="s">
        <v>2</v>
      </c>
      <c r="D7" s="14" t="s">
        <v>3</v>
      </c>
      <c r="E7" s="15" t="s">
        <v>4</v>
      </c>
      <c r="F7" s="16" t="s">
        <v>5</v>
      </c>
      <c r="G7" s="84" t="s">
        <v>6</v>
      </c>
      <c r="H7" s="85" t="s">
        <v>7</v>
      </c>
      <c r="I7" s="17" t="s">
        <v>8</v>
      </c>
      <c r="J7" s="18" t="s">
        <v>9</v>
      </c>
      <c r="K7" s="4"/>
      <c r="M7"/>
    </row>
    <row r="8" spans="1:13" s="1" customFormat="1" ht="17.25" thickBot="1">
      <c r="A8"/>
      <c r="B8" s="19"/>
      <c r="C8" s="20" t="s">
        <v>10</v>
      </c>
      <c r="D8" s="21" t="s">
        <v>10</v>
      </c>
      <c r="E8" s="22"/>
      <c r="F8" s="23" t="s">
        <v>0</v>
      </c>
      <c r="G8" s="86" t="s">
        <v>0</v>
      </c>
      <c r="H8" s="87" t="s">
        <v>11</v>
      </c>
      <c r="I8" s="24" t="s">
        <v>11</v>
      </c>
      <c r="J8" s="25" t="s">
        <v>12</v>
      </c>
      <c r="K8" s="4"/>
      <c r="M8"/>
    </row>
    <row r="9" spans="1:13" s="1" customFormat="1" ht="17.25" thickBot="1">
      <c r="A9" s="2"/>
      <c r="B9" s="88">
        <v>1</v>
      </c>
      <c r="C9" s="89"/>
      <c r="D9" s="90"/>
      <c r="E9" s="91" t="s">
        <v>31</v>
      </c>
      <c r="F9" s="26" t="s">
        <v>0</v>
      </c>
      <c r="G9" s="92" t="s">
        <v>0</v>
      </c>
      <c r="H9" s="27" t="s">
        <v>0</v>
      </c>
      <c r="I9" s="26" t="s">
        <v>0</v>
      </c>
      <c r="J9" s="28"/>
      <c r="K9" s="4"/>
      <c r="M9"/>
    </row>
    <row r="10" spans="1:13" s="1" customFormat="1" ht="15">
      <c r="A10"/>
      <c r="B10" s="29" t="s">
        <v>13</v>
      </c>
      <c r="C10" s="30" t="s">
        <v>14</v>
      </c>
      <c r="D10" s="50">
        <v>365</v>
      </c>
      <c r="E10" s="31" t="s">
        <v>150</v>
      </c>
      <c r="F10" s="7">
        <v>0</v>
      </c>
      <c r="G10" s="32" t="s">
        <v>15</v>
      </c>
      <c r="H10" s="33">
        <f>D10*1.2054</f>
        <v>439.97</v>
      </c>
      <c r="I10" s="7">
        <f>SUM(F10*H10)</f>
        <v>0</v>
      </c>
      <c r="J10" s="34" t="s">
        <v>0</v>
      </c>
      <c r="K10" s="4"/>
      <c r="M10"/>
    </row>
    <row r="11" spans="1:13" s="1" customFormat="1" ht="17.25" thickBot="1">
      <c r="A11"/>
      <c r="B11" s="35"/>
      <c r="C11" s="36"/>
      <c r="D11" s="37"/>
      <c r="E11" s="38" t="s">
        <v>16</v>
      </c>
      <c r="F11" s="41"/>
      <c r="G11" s="39"/>
      <c r="H11" s="40"/>
      <c r="I11" s="41"/>
      <c r="J11" s="42">
        <f>SUM(I9:I10)</f>
        <v>0</v>
      </c>
      <c r="K11" s="4"/>
      <c r="M11"/>
    </row>
    <row r="12" spans="1:13" s="1" customFormat="1" ht="17.25" thickBot="1">
      <c r="A12" s="2"/>
      <c r="B12" s="88">
        <v>2</v>
      </c>
      <c r="C12" s="89"/>
      <c r="D12" s="90"/>
      <c r="E12" s="91" t="s">
        <v>52</v>
      </c>
      <c r="F12" s="7"/>
      <c r="G12" s="92"/>
      <c r="H12" s="27"/>
      <c r="I12" s="26"/>
      <c r="J12" s="43"/>
      <c r="K12" s="4"/>
      <c r="M12"/>
    </row>
    <row r="13" spans="1:13" s="1" customFormat="1" ht="15.75" customHeight="1">
      <c r="A13"/>
      <c r="B13" s="46" t="s">
        <v>0</v>
      </c>
      <c r="C13" s="47"/>
      <c r="D13" s="48"/>
      <c r="E13" s="49" t="s">
        <v>44</v>
      </c>
      <c r="F13" s="7"/>
      <c r="G13" s="32"/>
      <c r="H13" s="33" t="s">
        <v>0</v>
      </c>
      <c r="I13" s="7" t="s">
        <v>0</v>
      </c>
      <c r="J13" s="44"/>
      <c r="K13" s="4"/>
      <c r="M13"/>
    </row>
    <row r="14" spans="1:13" s="1" customFormat="1" ht="15">
      <c r="A14"/>
      <c r="B14" s="45" t="s">
        <v>17</v>
      </c>
      <c r="C14" s="216" t="s">
        <v>162</v>
      </c>
      <c r="D14" s="130">
        <v>1.54</v>
      </c>
      <c r="E14" s="217" t="s">
        <v>32</v>
      </c>
      <c r="F14" s="132">
        <v>1365.25</v>
      </c>
      <c r="G14" s="133" t="s">
        <v>15</v>
      </c>
      <c r="H14" s="33">
        <f>D14*1.2054</f>
        <v>1.86</v>
      </c>
      <c r="I14" s="132">
        <f>SUM(F14*H14)</f>
        <v>2539.37</v>
      </c>
      <c r="J14" s="44"/>
      <c r="K14" s="4"/>
      <c r="M14"/>
    </row>
    <row r="15" spans="1:13" s="1" customFormat="1" ht="17.25" thickBot="1">
      <c r="A15"/>
      <c r="B15" s="35" t="s">
        <v>0</v>
      </c>
      <c r="C15" s="52"/>
      <c r="D15" s="37"/>
      <c r="E15" s="38" t="s">
        <v>16</v>
      </c>
      <c r="F15" s="41"/>
      <c r="G15" s="39"/>
      <c r="H15" s="40"/>
      <c r="I15" s="41"/>
      <c r="J15" s="93">
        <f>SUM(I14:I14)</f>
        <v>2539.37</v>
      </c>
      <c r="K15" s="4"/>
      <c r="M15"/>
    </row>
    <row r="16" spans="1:13" s="1" customFormat="1" ht="17.25" thickBot="1">
      <c r="A16" s="2"/>
      <c r="B16" s="88">
        <v>3</v>
      </c>
      <c r="C16" s="89"/>
      <c r="D16" s="90"/>
      <c r="E16" s="91" t="s">
        <v>235</v>
      </c>
      <c r="F16" s="7"/>
      <c r="G16" s="92"/>
      <c r="H16" s="27"/>
      <c r="I16" s="26"/>
      <c r="J16" s="43"/>
      <c r="K16" s="4"/>
      <c r="M16"/>
    </row>
    <row r="17" spans="1:13" s="1" customFormat="1" ht="16.5">
      <c r="A17"/>
      <c r="B17" s="46" t="s">
        <v>0</v>
      </c>
      <c r="C17" s="47"/>
      <c r="D17" s="48"/>
      <c r="E17" s="49" t="s">
        <v>237</v>
      </c>
      <c r="F17" s="7"/>
      <c r="G17" s="32"/>
      <c r="H17" s="33" t="s">
        <v>0</v>
      </c>
      <c r="I17" s="7" t="s">
        <v>0</v>
      </c>
      <c r="J17" s="44"/>
      <c r="K17" s="4"/>
      <c r="M17"/>
    </row>
    <row r="18" spans="1:13" s="1" customFormat="1" ht="15">
      <c r="A18"/>
      <c r="B18" s="29" t="s">
        <v>19</v>
      </c>
      <c r="C18" s="216" t="s">
        <v>136</v>
      </c>
      <c r="D18" s="130">
        <v>1.46</v>
      </c>
      <c r="E18" s="131" t="s">
        <v>42</v>
      </c>
      <c r="F18" s="132">
        <v>1365.25</v>
      </c>
      <c r="G18" s="133" t="s">
        <v>15</v>
      </c>
      <c r="H18" s="134">
        <f>D18</f>
        <v>1.46</v>
      </c>
      <c r="I18" s="132">
        <f>SUM(F18*H18)</f>
        <v>1993.27</v>
      </c>
      <c r="J18" s="44"/>
      <c r="K18" s="4"/>
      <c r="M18"/>
    </row>
    <row r="19" spans="1:13" s="1" customFormat="1" ht="30">
      <c r="A19"/>
      <c r="B19" s="135" t="s">
        <v>138</v>
      </c>
      <c r="C19" s="216" t="s">
        <v>136</v>
      </c>
      <c r="D19" s="137">
        <v>196.13</v>
      </c>
      <c r="E19" s="138" t="s">
        <v>126</v>
      </c>
      <c r="F19" s="132">
        <v>102.4</v>
      </c>
      <c r="G19" s="133" t="s">
        <v>43</v>
      </c>
      <c r="H19" s="134">
        <f>D19</f>
        <v>196.13</v>
      </c>
      <c r="I19" s="132">
        <f>SUM(F19*H19)</f>
        <v>20083.71</v>
      </c>
      <c r="J19" s="44"/>
      <c r="K19" s="4"/>
      <c r="M19"/>
    </row>
    <row r="20" spans="1:13" s="1" customFormat="1" ht="17.25" thickBot="1">
      <c r="A20"/>
      <c r="B20" s="35" t="s">
        <v>0</v>
      </c>
      <c r="C20" s="52"/>
      <c r="D20" s="37"/>
      <c r="E20" s="38" t="s">
        <v>16</v>
      </c>
      <c r="F20" s="41"/>
      <c r="G20" s="39"/>
      <c r="H20" s="40"/>
      <c r="I20" s="41"/>
      <c r="J20" s="93">
        <f>SUM(I17:I19)</f>
        <v>22076.98</v>
      </c>
      <c r="K20" s="4"/>
      <c r="M20"/>
    </row>
    <row r="21" spans="1:13" s="1" customFormat="1" ht="17.25" thickBot="1">
      <c r="A21" s="2"/>
      <c r="B21" s="88">
        <v>4</v>
      </c>
      <c r="C21" s="89"/>
      <c r="D21" s="90"/>
      <c r="E21" s="91" t="s">
        <v>236</v>
      </c>
      <c r="F21" s="7"/>
      <c r="G21" s="92"/>
      <c r="H21" s="27"/>
      <c r="I21" s="26"/>
      <c r="J21" s="43"/>
      <c r="K21" s="4"/>
      <c r="M21"/>
    </row>
    <row r="22" spans="1:13" s="1" customFormat="1" ht="16.5">
      <c r="A22"/>
      <c r="B22" s="46"/>
      <c r="C22" s="47"/>
      <c r="D22" s="48"/>
      <c r="E22" s="49" t="s">
        <v>238</v>
      </c>
      <c r="F22" s="7"/>
      <c r="G22" s="32"/>
      <c r="H22" s="33" t="s">
        <v>0</v>
      </c>
      <c r="I22" s="7" t="s">
        <v>0</v>
      </c>
      <c r="J22" s="44"/>
      <c r="K22" s="4"/>
      <c r="M22"/>
    </row>
    <row r="23" spans="1:13" s="1" customFormat="1" ht="15">
      <c r="A23"/>
      <c r="B23" s="29" t="s">
        <v>20</v>
      </c>
      <c r="C23" s="216" t="s">
        <v>136</v>
      </c>
      <c r="D23" s="130">
        <v>1.46</v>
      </c>
      <c r="E23" s="131" t="s">
        <v>42</v>
      </c>
      <c r="F23" s="132">
        <v>1319.75</v>
      </c>
      <c r="G23" s="133" t="s">
        <v>15</v>
      </c>
      <c r="H23" s="134">
        <f>D23</f>
        <v>1.46</v>
      </c>
      <c r="I23" s="132">
        <f>SUM(F23*H23)</f>
        <v>1926.84</v>
      </c>
      <c r="J23" s="44"/>
      <c r="K23" s="4"/>
      <c r="M23"/>
    </row>
    <row r="24" spans="1:13" s="1" customFormat="1" ht="30">
      <c r="A24"/>
      <c r="B24" s="135" t="s">
        <v>21</v>
      </c>
      <c r="C24" s="216" t="s">
        <v>136</v>
      </c>
      <c r="D24" s="137">
        <v>196.13</v>
      </c>
      <c r="E24" s="138" t="s">
        <v>126</v>
      </c>
      <c r="F24" s="132">
        <v>131.97999999999999</v>
      </c>
      <c r="G24" s="133" t="s">
        <v>43</v>
      </c>
      <c r="H24" s="134">
        <f>D24</f>
        <v>196.13</v>
      </c>
      <c r="I24" s="132">
        <f>SUM(F24*H24)</f>
        <v>25885.24</v>
      </c>
      <c r="J24" s="44"/>
      <c r="K24" s="4"/>
      <c r="M24"/>
    </row>
    <row r="25" spans="1:13" s="1" customFormat="1" ht="17.25" thickBot="1">
      <c r="A25"/>
      <c r="B25" s="35" t="s">
        <v>0</v>
      </c>
      <c r="C25" s="52"/>
      <c r="D25" s="37"/>
      <c r="E25" s="38" t="s">
        <v>16</v>
      </c>
      <c r="F25" s="41"/>
      <c r="G25" s="39"/>
      <c r="H25" s="40"/>
      <c r="I25" s="41"/>
      <c r="J25" s="93">
        <f>SUM(I22:I24)</f>
        <v>27812.080000000002</v>
      </c>
      <c r="K25" s="4"/>
      <c r="M25"/>
    </row>
    <row r="26" spans="1:13" s="1" customFormat="1" ht="17.25" thickBot="1">
      <c r="A26" s="2"/>
      <c r="B26" s="88">
        <v>5</v>
      </c>
      <c r="C26" s="89"/>
      <c r="D26" s="90"/>
      <c r="E26" s="91" t="s">
        <v>45</v>
      </c>
      <c r="F26" s="7"/>
      <c r="G26" s="92" t="s">
        <v>0</v>
      </c>
      <c r="H26" s="27" t="s">
        <v>0</v>
      </c>
      <c r="I26" s="26" t="s">
        <v>0</v>
      </c>
      <c r="J26" s="28"/>
      <c r="K26" s="4"/>
      <c r="M26"/>
    </row>
    <row r="27" spans="1:13" s="1" customFormat="1" ht="16.5">
      <c r="A27" s="2"/>
      <c r="B27" s="94"/>
      <c r="C27" s="95"/>
      <c r="D27" s="96"/>
      <c r="E27" s="49" t="s">
        <v>53</v>
      </c>
      <c r="F27" s="7"/>
      <c r="G27" s="32" t="s">
        <v>0</v>
      </c>
      <c r="H27" s="33" t="s">
        <v>0</v>
      </c>
      <c r="I27" s="7" t="s">
        <v>0</v>
      </c>
      <c r="J27" s="97"/>
      <c r="K27" s="4"/>
    </row>
    <row r="28" spans="1:13" s="1" customFormat="1" ht="30">
      <c r="A28"/>
      <c r="B28" s="135" t="s">
        <v>48</v>
      </c>
      <c r="C28" s="218" t="s">
        <v>139</v>
      </c>
      <c r="D28" s="137">
        <v>19.87</v>
      </c>
      <c r="E28" s="138" t="s">
        <v>54</v>
      </c>
      <c r="F28" s="132">
        <v>5.77</v>
      </c>
      <c r="G28" s="133" t="s">
        <v>15</v>
      </c>
      <c r="H28" s="134">
        <f>D28*1.2054</f>
        <v>23.95</v>
      </c>
      <c r="I28" s="132">
        <f t="shared" ref="I28:I32" si="0">SUM(F28*H28)</f>
        <v>138.19</v>
      </c>
      <c r="J28" s="97"/>
      <c r="K28" s="4"/>
      <c r="M28"/>
    </row>
    <row r="29" spans="1:13" s="1" customFormat="1" ht="30">
      <c r="A29"/>
      <c r="B29" s="135" t="s">
        <v>49</v>
      </c>
      <c r="C29" s="218" t="s">
        <v>139</v>
      </c>
      <c r="D29" s="137">
        <v>19.87</v>
      </c>
      <c r="E29" s="138" t="s">
        <v>55</v>
      </c>
      <c r="F29" s="132">
        <v>3.69</v>
      </c>
      <c r="G29" s="133" t="s">
        <v>15</v>
      </c>
      <c r="H29" s="134">
        <f>D29*1.2054</f>
        <v>23.95</v>
      </c>
      <c r="I29" s="132">
        <f t="shared" si="0"/>
        <v>88.38</v>
      </c>
      <c r="J29" s="97"/>
      <c r="K29" s="4"/>
      <c r="M29"/>
    </row>
    <row r="30" spans="1:13" s="1" customFormat="1" ht="30">
      <c r="A30"/>
      <c r="B30" s="135" t="s">
        <v>135</v>
      </c>
      <c r="C30" s="218" t="s">
        <v>139</v>
      </c>
      <c r="D30" s="137">
        <v>19.87</v>
      </c>
      <c r="E30" s="138" t="s">
        <v>56</v>
      </c>
      <c r="F30" s="132">
        <v>23.2</v>
      </c>
      <c r="G30" s="133" t="s">
        <v>15</v>
      </c>
      <c r="H30" s="134">
        <f t="shared" ref="H30:H32" si="1">D30*1.2054</f>
        <v>23.95</v>
      </c>
      <c r="I30" s="132">
        <f t="shared" si="0"/>
        <v>555.64</v>
      </c>
      <c r="J30" s="97"/>
      <c r="K30" s="4"/>
      <c r="M30"/>
    </row>
    <row r="31" spans="1:13" s="1" customFormat="1" ht="30">
      <c r="A31"/>
      <c r="B31" s="135" t="s">
        <v>142</v>
      </c>
      <c r="C31" s="218" t="s">
        <v>139</v>
      </c>
      <c r="D31" s="137">
        <v>19.87</v>
      </c>
      <c r="E31" s="138" t="s">
        <v>143</v>
      </c>
      <c r="F31" s="132">
        <v>15.95</v>
      </c>
      <c r="G31" s="133" t="s">
        <v>15</v>
      </c>
      <c r="H31" s="134">
        <f t="shared" si="1"/>
        <v>23.95</v>
      </c>
      <c r="I31" s="132">
        <f t="shared" ref="I31" si="2">SUM(F31*H31)</f>
        <v>382</v>
      </c>
      <c r="J31" s="97"/>
      <c r="K31" s="4"/>
      <c r="M31"/>
    </row>
    <row r="32" spans="1:13" s="1" customFormat="1" ht="30">
      <c r="A32"/>
      <c r="B32" s="135" t="s">
        <v>148</v>
      </c>
      <c r="C32" s="218" t="s">
        <v>139</v>
      </c>
      <c r="D32" s="137">
        <v>19.87</v>
      </c>
      <c r="E32" s="138" t="s">
        <v>149</v>
      </c>
      <c r="F32" s="132">
        <v>11.5</v>
      </c>
      <c r="G32" s="133" t="s">
        <v>15</v>
      </c>
      <c r="H32" s="134">
        <f t="shared" si="1"/>
        <v>23.95</v>
      </c>
      <c r="I32" s="132">
        <f t="shared" si="0"/>
        <v>275.43</v>
      </c>
      <c r="J32" s="97"/>
      <c r="K32" s="4"/>
      <c r="M32"/>
    </row>
    <row r="33" spans="1:13" ht="17.25" thickBot="1">
      <c r="B33" s="35"/>
      <c r="C33" s="36"/>
      <c r="D33" s="37"/>
      <c r="E33" s="38" t="s">
        <v>16</v>
      </c>
      <c r="F33" s="41"/>
      <c r="G33" s="39"/>
      <c r="H33" s="40"/>
      <c r="I33" s="41"/>
      <c r="J33" s="42">
        <f>SUM(I28:I32)</f>
        <v>1439.64</v>
      </c>
      <c r="K33" s="4"/>
    </row>
    <row r="34" spans="1:13" s="1" customFormat="1" ht="17.25" thickBot="1">
      <c r="A34" s="2"/>
      <c r="B34" s="88">
        <v>6</v>
      </c>
      <c r="C34" s="89"/>
      <c r="D34" s="90"/>
      <c r="E34" s="91" t="s">
        <v>57</v>
      </c>
      <c r="F34" s="7"/>
      <c r="G34" s="92" t="s">
        <v>0</v>
      </c>
      <c r="H34" s="27" t="s">
        <v>0</v>
      </c>
      <c r="I34" s="26" t="s">
        <v>0</v>
      </c>
      <c r="J34" s="28"/>
      <c r="K34" s="4"/>
      <c r="M34"/>
    </row>
    <row r="35" spans="1:13" s="1" customFormat="1" ht="16.5">
      <c r="A35" s="2"/>
      <c r="B35" s="94"/>
      <c r="C35" s="95"/>
      <c r="D35" s="96"/>
      <c r="E35" s="49" t="s">
        <v>58</v>
      </c>
      <c r="F35" s="7"/>
      <c r="G35" s="32" t="s">
        <v>0</v>
      </c>
      <c r="H35" s="33" t="s">
        <v>0</v>
      </c>
      <c r="I35" s="7" t="s">
        <v>0</v>
      </c>
      <c r="J35" s="97"/>
      <c r="K35" s="4"/>
    </row>
    <row r="36" spans="1:13" s="1" customFormat="1" ht="45">
      <c r="A36"/>
      <c r="B36" s="135" t="s">
        <v>33</v>
      </c>
      <c r="C36" s="221" t="s">
        <v>145</v>
      </c>
      <c r="D36" s="137">
        <v>326.99</v>
      </c>
      <c r="E36" s="138" t="s">
        <v>146</v>
      </c>
      <c r="F36" s="132">
        <v>1</v>
      </c>
      <c r="G36" s="133" t="s">
        <v>15</v>
      </c>
      <c r="H36" s="134">
        <f>D36*1.2054</f>
        <v>394.15</v>
      </c>
      <c r="I36" s="132">
        <f t="shared" ref="I36:I37" si="3">SUM(F36*H36)</f>
        <v>394.15</v>
      </c>
      <c r="J36" s="97"/>
      <c r="K36" s="4"/>
      <c r="M36"/>
    </row>
    <row r="37" spans="1:13" s="1" customFormat="1" ht="45">
      <c r="A37"/>
      <c r="B37" s="135" t="s">
        <v>33</v>
      </c>
      <c r="C37" s="221" t="s">
        <v>247</v>
      </c>
      <c r="D37" s="137">
        <v>318.27</v>
      </c>
      <c r="E37" s="138" t="s">
        <v>248</v>
      </c>
      <c r="F37" s="7">
        <v>0</v>
      </c>
      <c r="G37" s="133" t="s">
        <v>59</v>
      </c>
      <c r="H37" s="134">
        <f t="shared" ref="H37" si="4">D37*1.2054</f>
        <v>383.64</v>
      </c>
      <c r="I37" s="132">
        <f t="shared" si="3"/>
        <v>0</v>
      </c>
      <c r="J37" s="97"/>
      <c r="K37" s="4"/>
      <c r="M37"/>
    </row>
    <row r="38" spans="1:13" ht="17.25" thickBot="1">
      <c r="B38" s="35"/>
      <c r="C38" s="36"/>
      <c r="D38" s="37"/>
      <c r="E38" s="38" t="s">
        <v>16</v>
      </c>
      <c r="F38" s="41"/>
      <c r="G38" s="39"/>
      <c r="H38" s="40"/>
      <c r="I38" s="41"/>
      <c r="J38" s="42">
        <f>SUM(I36:I37)</f>
        <v>394.15</v>
      </c>
      <c r="K38" s="4"/>
    </row>
    <row r="39" spans="1:13" ht="17.25" thickBot="1">
      <c r="A39" s="2"/>
      <c r="B39" s="88">
        <v>7</v>
      </c>
      <c r="C39" s="89"/>
      <c r="D39" s="90"/>
      <c r="E39" s="91" t="s">
        <v>60</v>
      </c>
      <c r="F39" s="7"/>
      <c r="G39" s="99" t="s">
        <v>0</v>
      </c>
      <c r="H39" s="27" t="s">
        <v>0</v>
      </c>
      <c r="I39" s="26" t="s">
        <v>0</v>
      </c>
      <c r="J39" s="43" t="s">
        <v>0</v>
      </c>
      <c r="K39" s="4"/>
    </row>
    <row r="40" spans="1:13" ht="16.5">
      <c r="B40" s="100"/>
      <c r="C40" s="101"/>
      <c r="D40" s="102"/>
      <c r="E40" s="49" t="s">
        <v>36</v>
      </c>
      <c r="F40" s="7"/>
      <c r="G40" s="32" t="s">
        <v>0</v>
      </c>
      <c r="H40" s="33" t="s">
        <v>0</v>
      </c>
      <c r="I40" s="7" t="s">
        <v>0</v>
      </c>
      <c r="J40" s="44"/>
      <c r="K40" s="4"/>
    </row>
    <row r="41" spans="1:13" s="1" customFormat="1" ht="30">
      <c r="A41"/>
      <c r="B41" s="135" t="s">
        <v>34</v>
      </c>
      <c r="C41" s="139" t="s">
        <v>37</v>
      </c>
      <c r="D41" s="137">
        <v>5.27</v>
      </c>
      <c r="E41" s="131" t="s">
        <v>47</v>
      </c>
      <c r="F41" s="132">
        <v>0</v>
      </c>
      <c r="G41" s="133" t="s">
        <v>18</v>
      </c>
      <c r="H41" s="134">
        <f>D41*1.2054</f>
        <v>6.35</v>
      </c>
      <c r="I41" s="132">
        <f>SUM(F41*H41)</f>
        <v>0</v>
      </c>
      <c r="J41" s="44"/>
      <c r="K41" s="4"/>
      <c r="M41"/>
    </row>
    <row r="42" spans="1:13" ht="16.5">
      <c r="B42" s="29"/>
      <c r="C42" s="31" t="s">
        <v>0</v>
      </c>
      <c r="D42" s="50" t="s">
        <v>0</v>
      </c>
      <c r="E42" s="49" t="s">
        <v>61</v>
      </c>
      <c r="F42" s="132"/>
      <c r="G42" s="32"/>
      <c r="H42" s="33"/>
      <c r="I42" s="7"/>
      <c r="J42" s="34"/>
      <c r="K42" s="4"/>
    </row>
    <row r="43" spans="1:13" ht="15">
      <c r="B43" s="29" t="s">
        <v>35</v>
      </c>
      <c r="C43" s="31" t="s">
        <v>127</v>
      </c>
      <c r="D43" s="50">
        <f>'Comp. 01 - BL'!I16</f>
        <v>1259.73</v>
      </c>
      <c r="E43" s="31" t="s">
        <v>230</v>
      </c>
      <c r="F43" s="132">
        <v>0</v>
      </c>
      <c r="G43" s="32" t="s">
        <v>59</v>
      </c>
      <c r="H43" s="33">
        <f>D43*1.2054</f>
        <v>1518.48</v>
      </c>
      <c r="I43" s="7">
        <f>SUM(F43*H43)</f>
        <v>0</v>
      </c>
      <c r="J43" s="51" t="s">
        <v>0</v>
      </c>
      <c r="K43" s="4"/>
    </row>
    <row r="44" spans="1:13" ht="16.5">
      <c r="B44" s="29"/>
      <c r="C44" s="31" t="s">
        <v>0</v>
      </c>
      <c r="D44" s="50" t="s">
        <v>0</v>
      </c>
      <c r="E44" s="49" t="s">
        <v>233</v>
      </c>
      <c r="F44" s="132"/>
      <c r="G44" s="32"/>
      <c r="H44" s="33"/>
      <c r="I44" s="7"/>
      <c r="J44" s="34"/>
      <c r="K44" s="4"/>
    </row>
    <row r="45" spans="1:13" ht="15">
      <c r="B45" s="29" t="s">
        <v>231</v>
      </c>
      <c r="C45" s="31" t="s">
        <v>232</v>
      </c>
      <c r="D45" s="50">
        <v>20.49</v>
      </c>
      <c r="E45" s="31" t="s">
        <v>234</v>
      </c>
      <c r="F45" s="132">
        <v>0</v>
      </c>
      <c r="G45" s="32" t="s">
        <v>59</v>
      </c>
      <c r="H45" s="33">
        <f>D45*1.2054</f>
        <v>24.7</v>
      </c>
      <c r="I45" s="7">
        <f>SUM(F45*H45)</f>
        <v>0</v>
      </c>
      <c r="J45" s="51" t="s">
        <v>0</v>
      </c>
      <c r="K45" s="4"/>
    </row>
    <row r="46" spans="1:13" ht="17.25" thickBot="1">
      <c r="B46" s="35" t="s">
        <v>0</v>
      </c>
      <c r="C46" s="52"/>
      <c r="D46" s="37"/>
      <c r="E46" s="38" t="s">
        <v>16</v>
      </c>
      <c r="F46" s="7"/>
      <c r="G46" s="39"/>
      <c r="H46" s="40"/>
      <c r="I46" s="41"/>
      <c r="J46" s="103">
        <f>SUM(I40:I45)</f>
        <v>0</v>
      </c>
      <c r="K46" s="4"/>
    </row>
    <row r="47" spans="1:13" ht="17.25" thickBot="1">
      <c r="B47" s="54"/>
      <c r="C47" s="77"/>
      <c r="D47" s="40"/>
      <c r="E47" s="38"/>
      <c r="F47" s="136"/>
      <c r="G47" s="39"/>
      <c r="H47" s="40"/>
      <c r="I47" s="41"/>
      <c r="J47" s="103"/>
    </row>
    <row r="48" spans="1:13" ht="18" thickBot="1">
      <c r="B48" s="104"/>
      <c r="C48" s="105"/>
      <c r="D48" s="106"/>
      <c r="E48" s="107" t="s">
        <v>22</v>
      </c>
      <c r="F48" s="108"/>
      <c r="G48" s="109"/>
      <c r="H48" s="110"/>
      <c r="I48" s="111"/>
      <c r="J48" s="112">
        <f>SUM(I9:I46)</f>
        <v>54262.22</v>
      </c>
    </row>
    <row r="49" spans="1:13" ht="15">
      <c r="B49" s="31" t="s">
        <v>0</v>
      </c>
      <c r="C49" s="279" t="str">
        <f>Lista!C32</f>
        <v>Maravilha (SC), 11 de NOVEMBRO de 2016.</v>
      </c>
      <c r="D49" s="279"/>
      <c r="E49" s="279"/>
      <c r="F49" s="7"/>
      <c r="G49" s="56"/>
      <c r="H49" s="7"/>
      <c r="I49" s="56"/>
      <c r="J49" s="57"/>
    </row>
    <row r="50" spans="1:13" ht="16.5">
      <c r="B50" s="3" t="s">
        <v>23</v>
      </c>
      <c r="C50" s="31"/>
      <c r="D50" s="33"/>
      <c r="E50" s="58"/>
      <c r="F50" s="59"/>
      <c r="G50" s="59"/>
      <c r="H50" s="59"/>
      <c r="I50" s="59"/>
      <c r="J50" s="7"/>
    </row>
    <row r="51" spans="1:13" ht="16.5">
      <c r="B51" s="3" t="s">
        <v>24</v>
      </c>
      <c r="C51" s="31"/>
      <c r="D51" s="33"/>
      <c r="E51" s="58"/>
      <c r="F51" s="59"/>
      <c r="G51" s="59"/>
      <c r="H51" s="59"/>
      <c r="I51" s="59"/>
      <c r="J51" s="7"/>
    </row>
    <row r="52" spans="1:13" ht="16.5">
      <c r="B52" s="3" t="s">
        <v>128</v>
      </c>
      <c r="C52" s="3"/>
      <c r="D52" s="4"/>
      <c r="F52" s="60"/>
      <c r="G52" s="60"/>
      <c r="H52" s="60"/>
      <c r="I52" s="60"/>
      <c r="J52" s="7"/>
    </row>
    <row r="53" spans="1:13" ht="16.5">
      <c r="B53" s="3" t="s">
        <v>165</v>
      </c>
      <c r="C53" s="3"/>
      <c r="D53" s="8"/>
      <c r="F53" s="280" t="s">
        <v>25</v>
      </c>
      <c r="G53" s="280"/>
      <c r="H53" s="280"/>
      <c r="I53" s="280"/>
      <c r="J53" s="7"/>
    </row>
    <row r="54" spans="1:13" ht="16.5">
      <c r="B54" s="3"/>
      <c r="C54" s="3"/>
      <c r="D54" s="8"/>
      <c r="F54" s="281" t="s">
        <v>26</v>
      </c>
      <c r="G54" s="281"/>
      <c r="H54" s="281"/>
      <c r="I54" s="281"/>
      <c r="J54" s="7"/>
    </row>
    <row r="55" spans="1:13" s="1" customFormat="1" ht="15.75">
      <c r="A55"/>
      <c r="B55" s="61" t="s">
        <v>249</v>
      </c>
      <c r="C55" s="61"/>
      <c r="D55" s="62"/>
      <c r="E55" s="61"/>
      <c r="F55" s="282" t="s">
        <v>27</v>
      </c>
      <c r="G55" s="282"/>
      <c r="H55" s="282"/>
      <c r="I55" s="282"/>
      <c r="J55" s="8"/>
      <c r="M55"/>
    </row>
    <row r="56" spans="1:13" s="1" customFormat="1" ht="15.75">
      <c r="A56"/>
      <c r="B56" s="61" t="s">
        <v>250</v>
      </c>
      <c r="C56" s="61"/>
      <c r="D56" s="62"/>
      <c r="E56" s="61"/>
      <c r="F56" s="63"/>
      <c r="G56" s="64"/>
      <c r="H56" s="65"/>
      <c r="I56" s="7"/>
      <c r="J56" s="8"/>
      <c r="M56"/>
    </row>
    <row r="57" spans="1:13" s="1" customFormat="1" ht="17.25" thickBot="1">
      <c r="A57"/>
      <c r="B57" s="66" t="s">
        <v>251</v>
      </c>
      <c r="C57" s="49"/>
      <c r="D57" s="9"/>
      <c r="E57" s="49"/>
      <c r="F57" s="67"/>
      <c r="G57" s="68"/>
      <c r="H57" s="69"/>
      <c r="I57" s="9"/>
      <c r="J57" s="9"/>
      <c r="M57"/>
    </row>
    <row r="58" spans="1:13" s="1" customFormat="1" ht="16.5">
      <c r="A58"/>
      <c r="B58" s="70" t="s">
        <v>28</v>
      </c>
      <c r="C58" s="71"/>
      <c r="D58" s="72"/>
      <c r="E58" s="71"/>
      <c r="F58" s="73"/>
      <c r="G58" s="74"/>
      <c r="H58" s="75"/>
      <c r="I58" s="72"/>
      <c r="J58" s="116"/>
      <c r="M58"/>
    </row>
    <row r="59" spans="1:13" s="1" customFormat="1" ht="17.25" thickBot="1">
      <c r="A59"/>
      <c r="B59" s="76" t="s">
        <v>29</v>
      </c>
      <c r="C59" s="77"/>
      <c r="D59" s="41"/>
      <c r="E59" s="77"/>
      <c r="F59" s="78"/>
      <c r="G59" s="79"/>
      <c r="H59" s="80"/>
      <c r="I59" s="41"/>
      <c r="J59" s="55"/>
      <c r="M59"/>
    </row>
  </sheetData>
  <mergeCells count="5">
    <mergeCell ref="B1:J1"/>
    <mergeCell ref="C49:E49"/>
    <mergeCell ref="F53:I53"/>
    <mergeCell ref="F54:I54"/>
    <mergeCell ref="F55:I55"/>
  </mergeCells>
  <pageMargins left="0.78740157480314965" right="0.78740157480314965" top="2.1653543307086616" bottom="0.59055118110236227" header="0" footer="0"/>
  <pageSetup scale="5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view="pageLayout" topLeftCell="A6" workbookViewId="0">
      <selection activeCell="D11" sqref="D11"/>
    </sheetView>
  </sheetViews>
  <sheetFormatPr defaultRowHeight="15"/>
  <cols>
    <col min="1" max="1" width="5.140625" style="141" customWidth="1"/>
    <col min="2" max="2" width="9.140625" style="141"/>
    <col min="3" max="3" width="11.42578125" style="141" customWidth="1"/>
    <col min="4" max="4" width="9.140625" style="141" customWidth="1"/>
    <col min="5" max="5" width="58.5703125" style="141" customWidth="1"/>
    <col min="6" max="6" width="9.140625" style="141" bestFit="1" customWidth="1"/>
    <col min="7" max="7" width="8.42578125" style="141" customWidth="1"/>
    <col min="8" max="8" width="11.85546875" style="141" customWidth="1"/>
    <col min="9" max="9" width="12.140625" style="141" customWidth="1"/>
    <col min="10" max="16384" width="9.140625" style="141"/>
  </cols>
  <sheetData>
    <row r="1" spans="1:9" ht="15.75">
      <c r="A1" s="140" t="s">
        <v>62</v>
      </c>
      <c r="C1" s="142"/>
    </row>
    <row r="2" spans="1:9" ht="15.75">
      <c r="A2" s="141" t="s">
        <v>63</v>
      </c>
      <c r="C2" s="142"/>
    </row>
    <row r="3" spans="1:9">
      <c r="B3" s="143"/>
      <c r="C3" s="143"/>
      <c r="D3" s="144"/>
      <c r="E3" s="144"/>
      <c r="F3" s="144"/>
      <c r="G3" s="144"/>
      <c r="H3" s="144"/>
      <c r="I3" s="144"/>
    </row>
    <row r="4" spans="1:9" ht="15" customHeight="1">
      <c r="A4" s="317" t="s">
        <v>64</v>
      </c>
      <c r="B4" s="317"/>
      <c r="C4" s="317"/>
      <c r="D4" s="317"/>
      <c r="E4" s="317"/>
      <c r="F4" s="317"/>
      <c r="G4" s="317"/>
      <c r="H4" s="317"/>
      <c r="I4" s="317"/>
    </row>
    <row r="5" spans="1:9" ht="4.5" customHeight="1">
      <c r="B5" s="145"/>
      <c r="C5" s="145"/>
      <c r="D5" s="145"/>
      <c r="E5" s="145"/>
      <c r="F5" s="145"/>
      <c r="G5" s="145"/>
      <c r="H5" s="145"/>
      <c r="I5" s="145"/>
    </row>
    <row r="6" spans="1:9" ht="15" customHeight="1">
      <c r="A6" s="318" t="s">
        <v>65</v>
      </c>
      <c r="B6" s="318" t="s">
        <v>66</v>
      </c>
      <c r="C6" s="318" t="s">
        <v>67</v>
      </c>
      <c r="D6" s="318" t="s">
        <v>68</v>
      </c>
      <c r="E6" s="318" t="s">
        <v>69</v>
      </c>
      <c r="F6" s="318" t="s">
        <v>70</v>
      </c>
      <c r="G6" s="318" t="s">
        <v>71</v>
      </c>
      <c r="H6" s="319" t="s">
        <v>163</v>
      </c>
      <c r="I6" s="318" t="s">
        <v>72</v>
      </c>
    </row>
    <row r="7" spans="1:9">
      <c r="A7" s="318"/>
      <c r="B7" s="318"/>
      <c r="C7" s="318"/>
      <c r="D7" s="318"/>
      <c r="E7" s="318"/>
      <c r="F7" s="318"/>
      <c r="G7" s="318"/>
      <c r="H7" s="319"/>
      <c r="I7" s="318"/>
    </row>
    <row r="8" spans="1:9" ht="25.5">
      <c r="A8" s="146">
        <v>1</v>
      </c>
      <c r="B8" s="266" t="s">
        <v>245</v>
      </c>
      <c r="C8" s="267" t="s">
        <v>10</v>
      </c>
      <c r="D8" s="268">
        <v>42614</v>
      </c>
      <c r="E8" s="269" t="s">
        <v>246</v>
      </c>
      <c r="F8" s="146" t="s">
        <v>18</v>
      </c>
      <c r="G8" s="147">
        <v>3.71</v>
      </c>
      <c r="H8" s="275">
        <v>5.27</v>
      </c>
      <c r="I8" s="148">
        <f>H8*G8</f>
        <v>19.55</v>
      </c>
    </row>
    <row r="9" spans="1:9" ht="25.5">
      <c r="A9" s="146">
        <v>2</v>
      </c>
      <c r="B9" s="146">
        <v>94969</v>
      </c>
      <c r="C9" s="270" t="s">
        <v>10</v>
      </c>
      <c r="D9" s="271">
        <v>42614</v>
      </c>
      <c r="E9" s="272" t="s">
        <v>73</v>
      </c>
      <c r="F9" s="146" t="s">
        <v>18</v>
      </c>
      <c r="G9" s="147">
        <v>0.16</v>
      </c>
      <c r="H9" s="275">
        <v>286.08999999999997</v>
      </c>
      <c r="I9" s="148">
        <f t="shared" ref="I9:I14" si="0">H9*G9</f>
        <v>45.77</v>
      </c>
    </row>
    <row r="10" spans="1:9" ht="38.25">
      <c r="A10" s="146">
        <v>3</v>
      </c>
      <c r="B10" s="146">
        <v>72133</v>
      </c>
      <c r="C10" s="270" t="s">
        <v>10</v>
      </c>
      <c r="D10" s="271">
        <v>42614</v>
      </c>
      <c r="E10" s="272" t="s">
        <v>74</v>
      </c>
      <c r="F10" s="146" t="s">
        <v>15</v>
      </c>
      <c r="G10" s="147">
        <v>4.32</v>
      </c>
      <c r="H10" s="275">
        <v>208.29</v>
      </c>
      <c r="I10" s="148">
        <f t="shared" si="0"/>
        <v>899.81</v>
      </c>
    </row>
    <row r="11" spans="1:9" ht="63.75">
      <c r="A11" s="146">
        <v>4</v>
      </c>
      <c r="B11" s="146">
        <v>87529</v>
      </c>
      <c r="C11" s="270" t="s">
        <v>10</v>
      </c>
      <c r="D11" s="271">
        <v>42614</v>
      </c>
      <c r="E11" s="272" t="s">
        <v>75</v>
      </c>
      <c r="F11" s="146" t="s">
        <v>15</v>
      </c>
      <c r="G11" s="147">
        <v>4.32</v>
      </c>
      <c r="H11" s="275">
        <v>25.42</v>
      </c>
      <c r="I11" s="148">
        <f t="shared" si="0"/>
        <v>109.81</v>
      </c>
    </row>
    <row r="12" spans="1:9" ht="38.25">
      <c r="A12" s="146">
        <v>5</v>
      </c>
      <c r="B12" s="146">
        <v>87893</v>
      </c>
      <c r="C12" s="270" t="s">
        <v>10</v>
      </c>
      <c r="D12" s="271">
        <v>42614</v>
      </c>
      <c r="E12" s="272" t="s">
        <v>76</v>
      </c>
      <c r="F12" s="146" t="s">
        <v>15</v>
      </c>
      <c r="G12" s="147">
        <v>4.32</v>
      </c>
      <c r="H12" s="275">
        <v>5.39</v>
      </c>
      <c r="I12" s="148">
        <f t="shared" si="0"/>
        <v>23.28</v>
      </c>
    </row>
    <row r="13" spans="1:9">
      <c r="A13" s="146">
        <v>6</v>
      </c>
      <c r="B13" s="273" t="s">
        <v>77</v>
      </c>
      <c r="C13" s="270" t="s">
        <v>10</v>
      </c>
      <c r="D13" s="271">
        <v>42614</v>
      </c>
      <c r="E13" s="274" t="s">
        <v>78</v>
      </c>
      <c r="F13" s="146" t="s">
        <v>15</v>
      </c>
      <c r="G13" s="147">
        <v>0.48</v>
      </c>
      <c r="H13" s="275">
        <v>199.85</v>
      </c>
      <c r="I13" s="148">
        <f t="shared" si="0"/>
        <v>95.93</v>
      </c>
    </row>
    <row r="14" spans="1:9">
      <c r="A14" s="146">
        <v>7</v>
      </c>
      <c r="B14" s="146" t="s">
        <v>79</v>
      </c>
      <c r="C14" s="270" t="s">
        <v>10</v>
      </c>
      <c r="D14" s="271">
        <v>42614</v>
      </c>
      <c r="E14" s="274" t="s">
        <v>80</v>
      </c>
      <c r="F14" s="146" t="s">
        <v>18</v>
      </c>
      <c r="G14" s="147">
        <v>1.46</v>
      </c>
      <c r="H14" s="275">
        <v>44.92</v>
      </c>
      <c r="I14" s="148">
        <f t="shared" si="0"/>
        <v>65.58</v>
      </c>
    </row>
    <row r="15" spans="1:9" ht="6.75" customHeight="1">
      <c r="B15" s="149"/>
      <c r="C15" s="150"/>
      <c r="D15" s="151"/>
      <c r="E15" s="152"/>
      <c r="F15" s="149"/>
      <c r="G15" s="153"/>
      <c r="H15" s="154"/>
      <c r="I15" s="155"/>
    </row>
    <row r="16" spans="1:9">
      <c r="B16" s="149"/>
      <c r="C16" s="149"/>
      <c r="D16" s="149"/>
      <c r="E16" s="149"/>
      <c r="F16" s="149"/>
      <c r="G16" s="149"/>
      <c r="H16" s="156" t="s">
        <v>81</v>
      </c>
      <c r="I16" s="157">
        <f>SUM(I8:I14)</f>
        <v>1259.73</v>
      </c>
    </row>
    <row r="17" spans="1:9">
      <c r="B17" s="158"/>
      <c r="C17" s="158"/>
      <c r="D17" s="158"/>
      <c r="E17" s="158"/>
      <c r="F17" s="158"/>
      <c r="G17" s="158"/>
    </row>
    <row r="18" spans="1:9">
      <c r="B18" s="159" t="s">
        <v>82</v>
      </c>
      <c r="C18" s="158"/>
      <c r="D18" s="158"/>
      <c r="E18" s="158"/>
      <c r="F18" s="158"/>
      <c r="G18" s="158"/>
    </row>
    <row r="19" spans="1:9" ht="7.5" customHeight="1">
      <c r="B19" s="160"/>
      <c r="C19" s="158"/>
      <c r="D19" s="158"/>
      <c r="E19" s="158"/>
      <c r="F19" s="158"/>
      <c r="G19" s="158"/>
    </row>
    <row r="20" spans="1:9" ht="16.5">
      <c r="A20" s="161">
        <v>1</v>
      </c>
      <c r="B20" s="160" t="s">
        <v>83</v>
      </c>
      <c r="C20" s="158"/>
      <c r="D20" s="158"/>
      <c r="E20" s="158"/>
      <c r="F20" s="60"/>
      <c r="G20" s="60"/>
      <c r="H20" s="60"/>
      <c r="I20" s="60"/>
    </row>
    <row r="21" spans="1:9" ht="16.5">
      <c r="A21" s="161">
        <v>2</v>
      </c>
      <c r="B21" s="141" t="s">
        <v>84</v>
      </c>
      <c r="F21" s="280" t="s">
        <v>25</v>
      </c>
      <c r="G21" s="280"/>
      <c r="H21" s="280"/>
      <c r="I21" s="280"/>
    </row>
    <row r="22" spans="1:9" ht="16.5">
      <c r="A22" s="161"/>
      <c r="B22" s="141" t="s">
        <v>85</v>
      </c>
      <c r="F22" s="281" t="s">
        <v>26</v>
      </c>
      <c r="G22" s="281"/>
      <c r="H22" s="281"/>
      <c r="I22" s="281"/>
    </row>
    <row r="23" spans="1:9" ht="15.75">
      <c r="A23" s="161"/>
      <c r="B23" s="162" t="s">
        <v>86</v>
      </c>
      <c r="F23" s="282" t="s">
        <v>27</v>
      </c>
      <c r="G23" s="282"/>
      <c r="H23" s="282"/>
      <c r="I23" s="282"/>
    </row>
    <row r="24" spans="1:9">
      <c r="A24" s="161">
        <v>3</v>
      </c>
      <c r="B24" s="141" t="s">
        <v>87</v>
      </c>
    </row>
    <row r="25" spans="1:9">
      <c r="A25" s="161">
        <v>4</v>
      </c>
      <c r="B25" s="141" t="s">
        <v>87</v>
      </c>
    </row>
    <row r="26" spans="1:9">
      <c r="A26" s="161">
        <v>5</v>
      </c>
      <c r="B26" s="141" t="s">
        <v>87</v>
      </c>
    </row>
    <row r="27" spans="1:9">
      <c r="A27" s="161">
        <v>6</v>
      </c>
      <c r="B27" s="141" t="s">
        <v>88</v>
      </c>
    </row>
    <row r="28" spans="1:9">
      <c r="A28" s="161">
        <v>7</v>
      </c>
      <c r="B28" s="141" t="s">
        <v>89</v>
      </c>
    </row>
    <row r="29" spans="1:9">
      <c r="A29" s="163"/>
    </row>
    <row r="31" spans="1:9">
      <c r="F31" s="141">
        <f>SUM(F9:F30)</f>
        <v>0</v>
      </c>
    </row>
  </sheetData>
  <mergeCells count="13">
    <mergeCell ref="F21:I21"/>
    <mergeCell ref="F22:I22"/>
    <mergeCell ref="F23:I23"/>
    <mergeCell ref="A4:I4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39370078740157483" right="1.7716535433070868" top="0.39370078740157483" bottom="0.39370078740157483" header="0.31496062992125984" footer="0.31496062992125984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22" zoomScale="80" zoomScaleNormal="80" workbookViewId="0">
      <selection activeCell="D25" sqref="D25:D27"/>
    </sheetView>
  </sheetViews>
  <sheetFormatPr defaultRowHeight="12.75"/>
  <cols>
    <col min="2" max="2" width="8" customWidth="1"/>
    <col min="3" max="3" width="16.7109375" customWidth="1"/>
    <col min="4" max="4" width="10.7109375" style="1" customWidth="1"/>
    <col min="5" max="5" width="63.7109375" customWidth="1"/>
    <col min="6" max="6" width="10.7109375" style="53" customWidth="1"/>
    <col min="7" max="7" width="7.85546875" style="113" customWidth="1"/>
    <col min="8" max="8" width="14.7109375" style="1" customWidth="1"/>
    <col min="9" max="9" width="12.7109375" style="81" customWidth="1"/>
    <col min="10" max="10" width="14.85546875" style="53" bestFit="1" customWidth="1"/>
    <col min="11" max="11" width="12.7109375" style="1" customWidth="1"/>
    <col min="12" max="12" width="11.5703125" style="1" bestFit="1" customWidth="1"/>
    <col min="258" max="258" width="7" customWidth="1"/>
    <col min="259" max="259" width="16.7109375" customWidth="1"/>
    <col min="260" max="260" width="10.7109375" customWidth="1"/>
    <col min="261" max="261" width="63.7109375" customWidth="1"/>
    <col min="262" max="262" width="10.7109375" customWidth="1"/>
    <col min="263" max="263" width="6.7109375" customWidth="1"/>
    <col min="264" max="264" width="14.7109375" customWidth="1"/>
    <col min="265" max="265" width="12.7109375" customWidth="1"/>
    <col min="266" max="266" width="13.7109375" customWidth="1"/>
    <col min="267" max="267" width="12.7109375" customWidth="1"/>
    <col min="268" max="268" width="11.5703125" bestFit="1" customWidth="1"/>
    <col min="514" max="514" width="7" customWidth="1"/>
    <col min="515" max="515" width="16.7109375" customWidth="1"/>
    <col min="516" max="516" width="10.7109375" customWidth="1"/>
    <col min="517" max="517" width="63.7109375" customWidth="1"/>
    <col min="518" max="518" width="10.7109375" customWidth="1"/>
    <col min="519" max="519" width="6.7109375" customWidth="1"/>
    <col min="520" max="520" width="14.7109375" customWidth="1"/>
    <col min="521" max="521" width="12.7109375" customWidth="1"/>
    <col min="522" max="522" width="13.7109375" customWidth="1"/>
    <col min="523" max="523" width="12.7109375" customWidth="1"/>
    <col min="524" max="524" width="11.5703125" bestFit="1" customWidth="1"/>
    <col min="770" max="770" width="7" customWidth="1"/>
    <col min="771" max="771" width="16.7109375" customWidth="1"/>
    <col min="772" max="772" width="10.7109375" customWidth="1"/>
    <col min="773" max="773" width="63.7109375" customWidth="1"/>
    <col min="774" max="774" width="10.7109375" customWidth="1"/>
    <col min="775" max="775" width="6.7109375" customWidth="1"/>
    <col min="776" max="776" width="14.7109375" customWidth="1"/>
    <col min="777" max="777" width="12.7109375" customWidth="1"/>
    <col min="778" max="778" width="13.7109375" customWidth="1"/>
    <col min="779" max="779" width="12.7109375" customWidth="1"/>
    <col min="780" max="780" width="11.5703125" bestFit="1" customWidth="1"/>
    <col min="1026" max="1026" width="7" customWidth="1"/>
    <col min="1027" max="1027" width="16.7109375" customWidth="1"/>
    <col min="1028" max="1028" width="10.7109375" customWidth="1"/>
    <col min="1029" max="1029" width="63.7109375" customWidth="1"/>
    <col min="1030" max="1030" width="10.7109375" customWidth="1"/>
    <col min="1031" max="1031" width="6.7109375" customWidth="1"/>
    <col min="1032" max="1032" width="14.7109375" customWidth="1"/>
    <col min="1033" max="1033" width="12.7109375" customWidth="1"/>
    <col min="1034" max="1034" width="13.7109375" customWidth="1"/>
    <col min="1035" max="1035" width="12.7109375" customWidth="1"/>
    <col min="1036" max="1036" width="11.5703125" bestFit="1" customWidth="1"/>
    <col min="1282" max="1282" width="7" customWidth="1"/>
    <col min="1283" max="1283" width="16.7109375" customWidth="1"/>
    <col min="1284" max="1284" width="10.7109375" customWidth="1"/>
    <col min="1285" max="1285" width="63.7109375" customWidth="1"/>
    <col min="1286" max="1286" width="10.7109375" customWidth="1"/>
    <col min="1287" max="1287" width="6.7109375" customWidth="1"/>
    <col min="1288" max="1288" width="14.7109375" customWidth="1"/>
    <col min="1289" max="1289" width="12.7109375" customWidth="1"/>
    <col min="1290" max="1290" width="13.7109375" customWidth="1"/>
    <col min="1291" max="1291" width="12.7109375" customWidth="1"/>
    <col min="1292" max="1292" width="11.5703125" bestFit="1" customWidth="1"/>
    <col min="1538" max="1538" width="7" customWidth="1"/>
    <col min="1539" max="1539" width="16.7109375" customWidth="1"/>
    <col min="1540" max="1540" width="10.7109375" customWidth="1"/>
    <col min="1541" max="1541" width="63.7109375" customWidth="1"/>
    <col min="1542" max="1542" width="10.7109375" customWidth="1"/>
    <col min="1543" max="1543" width="6.7109375" customWidth="1"/>
    <col min="1544" max="1544" width="14.7109375" customWidth="1"/>
    <col min="1545" max="1545" width="12.7109375" customWidth="1"/>
    <col min="1546" max="1546" width="13.7109375" customWidth="1"/>
    <col min="1547" max="1547" width="12.7109375" customWidth="1"/>
    <col min="1548" max="1548" width="11.5703125" bestFit="1" customWidth="1"/>
    <col min="1794" max="1794" width="7" customWidth="1"/>
    <col min="1795" max="1795" width="16.7109375" customWidth="1"/>
    <col min="1796" max="1796" width="10.7109375" customWidth="1"/>
    <col min="1797" max="1797" width="63.7109375" customWidth="1"/>
    <col min="1798" max="1798" width="10.7109375" customWidth="1"/>
    <col min="1799" max="1799" width="6.7109375" customWidth="1"/>
    <col min="1800" max="1800" width="14.7109375" customWidth="1"/>
    <col min="1801" max="1801" width="12.7109375" customWidth="1"/>
    <col min="1802" max="1802" width="13.7109375" customWidth="1"/>
    <col min="1803" max="1803" width="12.7109375" customWidth="1"/>
    <col min="1804" max="1804" width="11.5703125" bestFit="1" customWidth="1"/>
    <col min="2050" max="2050" width="7" customWidth="1"/>
    <col min="2051" max="2051" width="16.7109375" customWidth="1"/>
    <col min="2052" max="2052" width="10.7109375" customWidth="1"/>
    <col min="2053" max="2053" width="63.7109375" customWidth="1"/>
    <col min="2054" max="2054" width="10.7109375" customWidth="1"/>
    <col min="2055" max="2055" width="6.7109375" customWidth="1"/>
    <col min="2056" max="2056" width="14.7109375" customWidth="1"/>
    <col min="2057" max="2057" width="12.7109375" customWidth="1"/>
    <col min="2058" max="2058" width="13.7109375" customWidth="1"/>
    <col min="2059" max="2059" width="12.7109375" customWidth="1"/>
    <col min="2060" max="2060" width="11.5703125" bestFit="1" customWidth="1"/>
    <col min="2306" max="2306" width="7" customWidth="1"/>
    <col min="2307" max="2307" width="16.7109375" customWidth="1"/>
    <col min="2308" max="2308" width="10.7109375" customWidth="1"/>
    <col min="2309" max="2309" width="63.7109375" customWidth="1"/>
    <col min="2310" max="2310" width="10.7109375" customWidth="1"/>
    <col min="2311" max="2311" width="6.7109375" customWidth="1"/>
    <col min="2312" max="2312" width="14.7109375" customWidth="1"/>
    <col min="2313" max="2313" width="12.7109375" customWidth="1"/>
    <col min="2314" max="2314" width="13.7109375" customWidth="1"/>
    <col min="2315" max="2315" width="12.7109375" customWidth="1"/>
    <col min="2316" max="2316" width="11.5703125" bestFit="1" customWidth="1"/>
    <col min="2562" max="2562" width="7" customWidth="1"/>
    <col min="2563" max="2563" width="16.7109375" customWidth="1"/>
    <col min="2564" max="2564" width="10.7109375" customWidth="1"/>
    <col min="2565" max="2565" width="63.7109375" customWidth="1"/>
    <col min="2566" max="2566" width="10.7109375" customWidth="1"/>
    <col min="2567" max="2567" width="6.7109375" customWidth="1"/>
    <col min="2568" max="2568" width="14.7109375" customWidth="1"/>
    <col min="2569" max="2569" width="12.7109375" customWidth="1"/>
    <col min="2570" max="2570" width="13.7109375" customWidth="1"/>
    <col min="2571" max="2571" width="12.7109375" customWidth="1"/>
    <col min="2572" max="2572" width="11.5703125" bestFit="1" customWidth="1"/>
    <col min="2818" max="2818" width="7" customWidth="1"/>
    <col min="2819" max="2819" width="16.7109375" customWidth="1"/>
    <col min="2820" max="2820" width="10.7109375" customWidth="1"/>
    <col min="2821" max="2821" width="63.7109375" customWidth="1"/>
    <col min="2822" max="2822" width="10.7109375" customWidth="1"/>
    <col min="2823" max="2823" width="6.7109375" customWidth="1"/>
    <col min="2824" max="2824" width="14.7109375" customWidth="1"/>
    <col min="2825" max="2825" width="12.7109375" customWidth="1"/>
    <col min="2826" max="2826" width="13.7109375" customWidth="1"/>
    <col min="2827" max="2827" width="12.7109375" customWidth="1"/>
    <col min="2828" max="2828" width="11.5703125" bestFit="1" customWidth="1"/>
    <col min="3074" max="3074" width="7" customWidth="1"/>
    <col min="3075" max="3075" width="16.7109375" customWidth="1"/>
    <col min="3076" max="3076" width="10.7109375" customWidth="1"/>
    <col min="3077" max="3077" width="63.7109375" customWidth="1"/>
    <col min="3078" max="3078" width="10.7109375" customWidth="1"/>
    <col min="3079" max="3079" width="6.7109375" customWidth="1"/>
    <col min="3080" max="3080" width="14.7109375" customWidth="1"/>
    <col min="3081" max="3081" width="12.7109375" customWidth="1"/>
    <col min="3082" max="3082" width="13.7109375" customWidth="1"/>
    <col min="3083" max="3083" width="12.7109375" customWidth="1"/>
    <col min="3084" max="3084" width="11.5703125" bestFit="1" customWidth="1"/>
    <col min="3330" max="3330" width="7" customWidth="1"/>
    <col min="3331" max="3331" width="16.7109375" customWidth="1"/>
    <col min="3332" max="3332" width="10.7109375" customWidth="1"/>
    <col min="3333" max="3333" width="63.7109375" customWidth="1"/>
    <col min="3334" max="3334" width="10.7109375" customWidth="1"/>
    <col min="3335" max="3335" width="6.7109375" customWidth="1"/>
    <col min="3336" max="3336" width="14.7109375" customWidth="1"/>
    <col min="3337" max="3337" width="12.7109375" customWidth="1"/>
    <col min="3338" max="3338" width="13.7109375" customWidth="1"/>
    <col min="3339" max="3339" width="12.7109375" customWidth="1"/>
    <col min="3340" max="3340" width="11.5703125" bestFit="1" customWidth="1"/>
    <col min="3586" max="3586" width="7" customWidth="1"/>
    <col min="3587" max="3587" width="16.7109375" customWidth="1"/>
    <col min="3588" max="3588" width="10.7109375" customWidth="1"/>
    <col min="3589" max="3589" width="63.7109375" customWidth="1"/>
    <col min="3590" max="3590" width="10.7109375" customWidth="1"/>
    <col min="3591" max="3591" width="6.7109375" customWidth="1"/>
    <col min="3592" max="3592" width="14.7109375" customWidth="1"/>
    <col min="3593" max="3593" width="12.7109375" customWidth="1"/>
    <col min="3594" max="3594" width="13.7109375" customWidth="1"/>
    <col min="3595" max="3595" width="12.7109375" customWidth="1"/>
    <col min="3596" max="3596" width="11.5703125" bestFit="1" customWidth="1"/>
    <col min="3842" max="3842" width="7" customWidth="1"/>
    <col min="3843" max="3843" width="16.7109375" customWidth="1"/>
    <col min="3844" max="3844" width="10.7109375" customWidth="1"/>
    <col min="3845" max="3845" width="63.7109375" customWidth="1"/>
    <col min="3846" max="3846" width="10.7109375" customWidth="1"/>
    <col min="3847" max="3847" width="6.7109375" customWidth="1"/>
    <col min="3848" max="3848" width="14.7109375" customWidth="1"/>
    <col min="3849" max="3849" width="12.7109375" customWidth="1"/>
    <col min="3850" max="3850" width="13.7109375" customWidth="1"/>
    <col min="3851" max="3851" width="12.7109375" customWidth="1"/>
    <col min="3852" max="3852" width="11.5703125" bestFit="1" customWidth="1"/>
    <col min="4098" max="4098" width="7" customWidth="1"/>
    <col min="4099" max="4099" width="16.7109375" customWidth="1"/>
    <col min="4100" max="4100" width="10.7109375" customWidth="1"/>
    <col min="4101" max="4101" width="63.7109375" customWidth="1"/>
    <col min="4102" max="4102" width="10.7109375" customWidth="1"/>
    <col min="4103" max="4103" width="6.7109375" customWidth="1"/>
    <col min="4104" max="4104" width="14.7109375" customWidth="1"/>
    <col min="4105" max="4105" width="12.7109375" customWidth="1"/>
    <col min="4106" max="4106" width="13.7109375" customWidth="1"/>
    <col min="4107" max="4107" width="12.7109375" customWidth="1"/>
    <col min="4108" max="4108" width="11.5703125" bestFit="1" customWidth="1"/>
    <col min="4354" max="4354" width="7" customWidth="1"/>
    <col min="4355" max="4355" width="16.7109375" customWidth="1"/>
    <col min="4356" max="4356" width="10.7109375" customWidth="1"/>
    <col min="4357" max="4357" width="63.7109375" customWidth="1"/>
    <col min="4358" max="4358" width="10.7109375" customWidth="1"/>
    <col min="4359" max="4359" width="6.7109375" customWidth="1"/>
    <col min="4360" max="4360" width="14.7109375" customWidth="1"/>
    <col min="4361" max="4361" width="12.7109375" customWidth="1"/>
    <col min="4362" max="4362" width="13.7109375" customWidth="1"/>
    <col min="4363" max="4363" width="12.7109375" customWidth="1"/>
    <col min="4364" max="4364" width="11.5703125" bestFit="1" customWidth="1"/>
    <col min="4610" max="4610" width="7" customWidth="1"/>
    <col min="4611" max="4611" width="16.7109375" customWidth="1"/>
    <col min="4612" max="4612" width="10.7109375" customWidth="1"/>
    <col min="4613" max="4613" width="63.7109375" customWidth="1"/>
    <col min="4614" max="4614" width="10.7109375" customWidth="1"/>
    <col min="4615" max="4615" width="6.7109375" customWidth="1"/>
    <col min="4616" max="4616" width="14.7109375" customWidth="1"/>
    <col min="4617" max="4617" width="12.7109375" customWidth="1"/>
    <col min="4618" max="4618" width="13.7109375" customWidth="1"/>
    <col min="4619" max="4619" width="12.7109375" customWidth="1"/>
    <col min="4620" max="4620" width="11.5703125" bestFit="1" customWidth="1"/>
    <col min="4866" max="4866" width="7" customWidth="1"/>
    <col min="4867" max="4867" width="16.7109375" customWidth="1"/>
    <col min="4868" max="4868" width="10.7109375" customWidth="1"/>
    <col min="4869" max="4869" width="63.7109375" customWidth="1"/>
    <col min="4870" max="4870" width="10.7109375" customWidth="1"/>
    <col min="4871" max="4871" width="6.7109375" customWidth="1"/>
    <col min="4872" max="4872" width="14.7109375" customWidth="1"/>
    <col min="4873" max="4873" width="12.7109375" customWidth="1"/>
    <col min="4874" max="4874" width="13.7109375" customWidth="1"/>
    <col min="4875" max="4875" width="12.7109375" customWidth="1"/>
    <col min="4876" max="4876" width="11.5703125" bestFit="1" customWidth="1"/>
    <col min="5122" max="5122" width="7" customWidth="1"/>
    <col min="5123" max="5123" width="16.7109375" customWidth="1"/>
    <col min="5124" max="5124" width="10.7109375" customWidth="1"/>
    <col min="5125" max="5125" width="63.7109375" customWidth="1"/>
    <col min="5126" max="5126" width="10.7109375" customWidth="1"/>
    <col min="5127" max="5127" width="6.7109375" customWidth="1"/>
    <col min="5128" max="5128" width="14.7109375" customWidth="1"/>
    <col min="5129" max="5129" width="12.7109375" customWidth="1"/>
    <col min="5130" max="5130" width="13.7109375" customWidth="1"/>
    <col min="5131" max="5131" width="12.7109375" customWidth="1"/>
    <col min="5132" max="5132" width="11.5703125" bestFit="1" customWidth="1"/>
    <col min="5378" max="5378" width="7" customWidth="1"/>
    <col min="5379" max="5379" width="16.7109375" customWidth="1"/>
    <col min="5380" max="5380" width="10.7109375" customWidth="1"/>
    <col min="5381" max="5381" width="63.7109375" customWidth="1"/>
    <col min="5382" max="5382" width="10.7109375" customWidth="1"/>
    <col min="5383" max="5383" width="6.7109375" customWidth="1"/>
    <col min="5384" max="5384" width="14.7109375" customWidth="1"/>
    <col min="5385" max="5385" width="12.7109375" customWidth="1"/>
    <col min="5386" max="5386" width="13.7109375" customWidth="1"/>
    <col min="5387" max="5387" width="12.7109375" customWidth="1"/>
    <col min="5388" max="5388" width="11.5703125" bestFit="1" customWidth="1"/>
    <col min="5634" max="5634" width="7" customWidth="1"/>
    <col min="5635" max="5635" width="16.7109375" customWidth="1"/>
    <col min="5636" max="5636" width="10.7109375" customWidth="1"/>
    <col min="5637" max="5637" width="63.7109375" customWidth="1"/>
    <col min="5638" max="5638" width="10.7109375" customWidth="1"/>
    <col min="5639" max="5639" width="6.7109375" customWidth="1"/>
    <col min="5640" max="5640" width="14.7109375" customWidth="1"/>
    <col min="5641" max="5641" width="12.7109375" customWidth="1"/>
    <col min="5642" max="5642" width="13.7109375" customWidth="1"/>
    <col min="5643" max="5643" width="12.7109375" customWidth="1"/>
    <col min="5644" max="5644" width="11.5703125" bestFit="1" customWidth="1"/>
    <col min="5890" max="5890" width="7" customWidth="1"/>
    <col min="5891" max="5891" width="16.7109375" customWidth="1"/>
    <col min="5892" max="5892" width="10.7109375" customWidth="1"/>
    <col min="5893" max="5893" width="63.7109375" customWidth="1"/>
    <col min="5894" max="5894" width="10.7109375" customWidth="1"/>
    <col min="5895" max="5895" width="6.7109375" customWidth="1"/>
    <col min="5896" max="5896" width="14.7109375" customWidth="1"/>
    <col min="5897" max="5897" width="12.7109375" customWidth="1"/>
    <col min="5898" max="5898" width="13.7109375" customWidth="1"/>
    <col min="5899" max="5899" width="12.7109375" customWidth="1"/>
    <col min="5900" max="5900" width="11.5703125" bestFit="1" customWidth="1"/>
    <col min="6146" max="6146" width="7" customWidth="1"/>
    <col min="6147" max="6147" width="16.7109375" customWidth="1"/>
    <col min="6148" max="6148" width="10.7109375" customWidth="1"/>
    <col min="6149" max="6149" width="63.7109375" customWidth="1"/>
    <col min="6150" max="6150" width="10.7109375" customWidth="1"/>
    <col min="6151" max="6151" width="6.7109375" customWidth="1"/>
    <col min="6152" max="6152" width="14.7109375" customWidth="1"/>
    <col min="6153" max="6153" width="12.7109375" customWidth="1"/>
    <col min="6154" max="6154" width="13.7109375" customWidth="1"/>
    <col min="6155" max="6155" width="12.7109375" customWidth="1"/>
    <col min="6156" max="6156" width="11.5703125" bestFit="1" customWidth="1"/>
    <col min="6402" max="6402" width="7" customWidth="1"/>
    <col min="6403" max="6403" width="16.7109375" customWidth="1"/>
    <col min="6404" max="6404" width="10.7109375" customWidth="1"/>
    <col min="6405" max="6405" width="63.7109375" customWidth="1"/>
    <col min="6406" max="6406" width="10.7109375" customWidth="1"/>
    <col min="6407" max="6407" width="6.7109375" customWidth="1"/>
    <col min="6408" max="6408" width="14.7109375" customWidth="1"/>
    <col min="6409" max="6409" width="12.7109375" customWidth="1"/>
    <col min="6410" max="6410" width="13.7109375" customWidth="1"/>
    <col min="6411" max="6411" width="12.7109375" customWidth="1"/>
    <col min="6412" max="6412" width="11.5703125" bestFit="1" customWidth="1"/>
    <col min="6658" max="6658" width="7" customWidth="1"/>
    <col min="6659" max="6659" width="16.7109375" customWidth="1"/>
    <col min="6660" max="6660" width="10.7109375" customWidth="1"/>
    <col min="6661" max="6661" width="63.7109375" customWidth="1"/>
    <col min="6662" max="6662" width="10.7109375" customWidth="1"/>
    <col min="6663" max="6663" width="6.7109375" customWidth="1"/>
    <col min="6664" max="6664" width="14.7109375" customWidth="1"/>
    <col min="6665" max="6665" width="12.7109375" customWidth="1"/>
    <col min="6666" max="6666" width="13.7109375" customWidth="1"/>
    <col min="6667" max="6667" width="12.7109375" customWidth="1"/>
    <col min="6668" max="6668" width="11.5703125" bestFit="1" customWidth="1"/>
    <col min="6914" max="6914" width="7" customWidth="1"/>
    <col min="6915" max="6915" width="16.7109375" customWidth="1"/>
    <col min="6916" max="6916" width="10.7109375" customWidth="1"/>
    <col min="6917" max="6917" width="63.7109375" customWidth="1"/>
    <col min="6918" max="6918" width="10.7109375" customWidth="1"/>
    <col min="6919" max="6919" width="6.7109375" customWidth="1"/>
    <col min="6920" max="6920" width="14.7109375" customWidth="1"/>
    <col min="6921" max="6921" width="12.7109375" customWidth="1"/>
    <col min="6922" max="6922" width="13.7109375" customWidth="1"/>
    <col min="6923" max="6923" width="12.7109375" customWidth="1"/>
    <col min="6924" max="6924" width="11.5703125" bestFit="1" customWidth="1"/>
    <col min="7170" max="7170" width="7" customWidth="1"/>
    <col min="7171" max="7171" width="16.7109375" customWidth="1"/>
    <col min="7172" max="7172" width="10.7109375" customWidth="1"/>
    <col min="7173" max="7173" width="63.7109375" customWidth="1"/>
    <col min="7174" max="7174" width="10.7109375" customWidth="1"/>
    <col min="7175" max="7175" width="6.7109375" customWidth="1"/>
    <col min="7176" max="7176" width="14.7109375" customWidth="1"/>
    <col min="7177" max="7177" width="12.7109375" customWidth="1"/>
    <col min="7178" max="7178" width="13.7109375" customWidth="1"/>
    <col min="7179" max="7179" width="12.7109375" customWidth="1"/>
    <col min="7180" max="7180" width="11.5703125" bestFit="1" customWidth="1"/>
    <col min="7426" max="7426" width="7" customWidth="1"/>
    <col min="7427" max="7427" width="16.7109375" customWidth="1"/>
    <col min="7428" max="7428" width="10.7109375" customWidth="1"/>
    <col min="7429" max="7429" width="63.7109375" customWidth="1"/>
    <col min="7430" max="7430" width="10.7109375" customWidth="1"/>
    <col min="7431" max="7431" width="6.7109375" customWidth="1"/>
    <col min="7432" max="7432" width="14.7109375" customWidth="1"/>
    <col min="7433" max="7433" width="12.7109375" customWidth="1"/>
    <col min="7434" max="7434" width="13.7109375" customWidth="1"/>
    <col min="7435" max="7435" width="12.7109375" customWidth="1"/>
    <col min="7436" max="7436" width="11.5703125" bestFit="1" customWidth="1"/>
    <col min="7682" max="7682" width="7" customWidth="1"/>
    <col min="7683" max="7683" width="16.7109375" customWidth="1"/>
    <col min="7684" max="7684" width="10.7109375" customWidth="1"/>
    <col min="7685" max="7685" width="63.7109375" customWidth="1"/>
    <col min="7686" max="7686" width="10.7109375" customWidth="1"/>
    <col min="7687" max="7687" width="6.7109375" customWidth="1"/>
    <col min="7688" max="7688" width="14.7109375" customWidth="1"/>
    <col min="7689" max="7689" width="12.7109375" customWidth="1"/>
    <col min="7690" max="7690" width="13.7109375" customWidth="1"/>
    <col min="7691" max="7691" width="12.7109375" customWidth="1"/>
    <col min="7692" max="7692" width="11.5703125" bestFit="1" customWidth="1"/>
    <col min="7938" max="7938" width="7" customWidth="1"/>
    <col min="7939" max="7939" width="16.7109375" customWidth="1"/>
    <col min="7940" max="7940" width="10.7109375" customWidth="1"/>
    <col min="7941" max="7941" width="63.7109375" customWidth="1"/>
    <col min="7942" max="7942" width="10.7109375" customWidth="1"/>
    <col min="7943" max="7943" width="6.7109375" customWidth="1"/>
    <col min="7944" max="7944" width="14.7109375" customWidth="1"/>
    <col min="7945" max="7945" width="12.7109375" customWidth="1"/>
    <col min="7946" max="7946" width="13.7109375" customWidth="1"/>
    <col min="7947" max="7947" width="12.7109375" customWidth="1"/>
    <col min="7948" max="7948" width="11.5703125" bestFit="1" customWidth="1"/>
    <col min="8194" max="8194" width="7" customWidth="1"/>
    <col min="8195" max="8195" width="16.7109375" customWidth="1"/>
    <col min="8196" max="8196" width="10.7109375" customWidth="1"/>
    <col min="8197" max="8197" width="63.7109375" customWidth="1"/>
    <col min="8198" max="8198" width="10.7109375" customWidth="1"/>
    <col min="8199" max="8199" width="6.7109375" customWidth="1"/>
    <col min="8200" max="8200" width="14.7109375" customWidth="1"/>
    <col min="8201" max="8201" width="12.7109375" customWidth="1"/>
    <col min="8202" max="8202" width="13.7109375" customWidth="1"/>
    <col min="8203" max="8203" width="12.7109375" customWidth="1"/>
    <col min="8204" max="8204" width="11.5703125" bestFit="1" customWidth="1"/>
    <col min="8450" max="8450" width="7" customWidth="1"/>
    <col min="8451" max="8451" width="16.7109375" customWidth="1"/>
    <col min="8452" max="8452" width="10.7109375" customWidth="1"/>
    <col min="8453" max="8453" width="63.7109375" customWidth="1"/>
    <col min="8454" max="8454" width="10.7109375" customWidth="1"/>
    <col min="8455" max="8455" width="6.7109375" customWidth="1"/>
    <col min="8456" max="8456" width="14.7109375" customWidth="1"/>
    <col min="8457" max="8457" width="12.7109375" customWidth="1"/>
    <col min="8458" max="8458" width="13.7109375" customWidth="1"/>
    <col min="8459" max="8459" width="12.7109375" customWidth="1"/>
    <col min="8460" max="8460" width="11.5703125" bestFit="1" customWidth="1"/>
    <col min="8706" max="8706" width="7" customWidth="1"/>
    <col min="8707" max="8707" width="16.7109375" customWidth="1"/>
    <col min="8708" max="8708" width="10.7109375" customWidth="1"/>
    <col min="8709" max="8709" width="63.7109375" customWidth="1"/>
    <col min="8710" max="8710" width="10.7109375" customWidth="1"/>
    <col min="8711" max="8711" width="6.7109375" customWidth="1"/>
    <col min="8712" max="8712" width="14.7109375" customWidth="1"/>
    <col min="8713" max="8713" width="12.7109375" customWidth="1"/>
    <col min="8714" max="8714" width="13.7109375" customWidth="1"/>
    <col min="8715" max="8715" width="12.7109375" customWidth="1"/>
    <col min="8716" max="8716" width="11.5703125" bestFit="1" customWidth="1"/>
    <col min="8962" max="8962" width="7" customWidth="1"/>
    <col min="8963" max="8963" width="16.7109375" customWidth="1"/>
    <col min="8964" max="8964" width="10.7109375" customWidth="1"/>
    <col min="8965" max="8965" width="63.7109375" customWidth="1"/>
    <col min="8966" max="8966" width="10.7109375" customWidth="1"/>
    <col min="8967" max="8967" width="6.7109375" customWidth="1"/>
    <col min="8968" max="8968" width="14.7109375" customWidth="1"/>
    <col min="8969" max="8969" width="12.7109375" customWidth="1"/>
    <col min="8970" max="8970" width="13.7109375" customWidth="1"/>
    <col min="8971" max="8971" width="12.7109375" customWidth="1"/>
    <col min="8972" max="8972" width="11.5703125" bestFit="1" customWidth="1"/>
    <col min="9218" max="9218" width="7" customWidth="1"/>
    <col min="9219" max="9219" width="16.7109375" customWidth="1"/>
    <col min="9220" max="9220" width="10.7109375" customWidth="1"/>
    <col min="9221" max="9221" width="63.7109375" customWidth="1"/>
    <col min="9222" max="9222" width="10.7109375" customWidth="1"/>
    <col min="9223" max="9223" width="6.7109375" customWidth="1"/>
    <col min="9224" max="9224" width="14.7109375" customWidth="1"/>
    <col min="9225" max="9225" width="12.7109375" customWidth="1"/>
    <col min="9226" max="9226" width="13.7109375" customWidth="1"/>
    <col min="9227" max="9227" width="12.7109375" customWidth="1"/>
    <col min="9228" max="9228" width="11.5703125" bestFit="1" customWidth="1"/>
    <col min="9474" max="9474" width="7" customWidth="1"/>
    <col min="9475" max="9475" width="16.7109375" customWidth="1"/>
    <col min="9476" max="9476" width="10.7109375" customWidth="1"/>
    <col min="9477" max="9477" width="63.7109375" customWidth="1"/>
    <col min="9478" max="9478" width="10.7109375" customWidth="1"/>
    <col min="9479" max="9479" width="6.7109375" customWidth="1"/>
    <col min="9480" max="9480" width="14.7109375" customWidth="1"/>
    <col min="9481" max="9481" width="12.7109375" customWidth="1"/>
    <col min="9482" max="9482" width="13.7109375" customWidth="1"/>
    <col min="9483" max="9483" width="12.7109375" customWidth="1"/>
    <col min="9484" max="9484" width="11.5703125" bestFit="1" customWidth="1"/>
    <col min="9730" max="9730" width="7" customWidth="1"/>
    <col min="9731" max="9731" width="16.7109375" customWidth="1"/>
    <col min="9732" max="9732" width="10.7109375" customWidth="1"/>
    <col min="9733" max="9733" width="63.7109375" customWidth="1"/>
    <col min="9734" max="9734" width="10.7109375" customWidth="1"/>
    <col min="9735" max="9735" width="6.7109375" customWidth="1"/>
    <col min="9736" max="9736" width="14.7109375" customWidth="1"/>
    <col min="9737" max="9737" width="12.7109375" customWidth="1"/>
    <col min="9738" max="9738" width="13.7109375" customWidth="1"/>
    <col min="9739" max="9739" width="12.7109375" customWidth="1"/>
    <col min="9740" max="9740" width="11.5703125" bestFit="1" customWidth="1"/>
    <col min="9986" max="9986" width="7" customWidth="1"/>
    <col min="9987" max="9987" width="16.7109375" customWidth="1"/>
    <col min="9988" max="9988" width="10.7109375" customWidth="1"/>
    <col min="9989" max="9989" width="63.7109375" customWidth="1"/>
    <col min="9990" max="9990" width="10.7109375" customWidth="1"/>
    <col min="9991" max="9991" width="6.7109375" customWidth="1"/>
    <col min="9992" max="9992" width="14.7109375" customWidth="1"/>
    <col min="9993" max="9993" width="12.7109375" customWidth="1"/>
    <col min="9994" max="9994" width="13.7109375" customWidth="1"/>
    <col min="9995" max="9995" width="12.7109375" customWidth="1"/>
    <col min="9996" max="9996" width="11.5703125" bestFit="1" customWidth="1"/>
    <col min="10242" max="10242" width="7" customWidth="1"/>
    <col min="10243" max="10243" width="16.7109375" customWidth="1"/>
    <col min="10244" max="10244" width="10.7109375" customWidth="1"/>
    <col min="10245" max="10245" width="63.7109375" customWidth="1"/>
    <col min="10246" max="10246" width="10.7109375" customWidth="1"/>
    <col min="10247" max="10247" width="6.7109375" customWidth="1"/>
    <col min="10248" max="10248" width="14.7109375" customWidth="1"/>
    <col min="10249" max="10249" width="12.7109375" customWidth="1"/>
    <col min="10250" max="10250" width="13.7109375" customWidth="1"/>
    <col min="10251" max="10251" width="12.7109375" customWidth="1"/>
    <col min="10252" max="10252" width="11.5703125" bestFit="1" customWidth="1"/>
    <col min="10498" max="10498" width="7" customWidth="1"/>
    <col min="10499" max="10499" width="16.7109375" customWidth="1"/>
    <col min="10500" max="10500" width="10.7109375" customWidth="1"/>
    <col min="10501" max="10501" width="63.7109375" customWidth="1"/>
    <col min="10502" max="10502" width="10.7109375" customWidth="1"/>
    <col min="10503" max="10503" width="6.7109375" customWidth="1"/>
    <col min="10504" max="10504" width="14.7109375" customWidth="1"/>
    <col min="10505" max="10505" width="12.7109375" customWidth="1"/>
    <col min="10506" max="10506" width="13.7109375" customWidth="1"/>
    <col min="10507" max="10507" width="12.7109375" customWidth="1"/>
    <col min="10508" max="10508" width="11.5703125" bestFit="1" customWidth="1"/>
    <col min="10754" max="10754" width="7" customWidth="1"/>
    <col min="10755" max="10755" width="16.7109375" customWidth="1"/>
    <col min="10756" max="10756" width="10.7109375" customWidth="1"/>
    <col min="10757" max="10757" width="63.7109375" customWidth="1"/>
    <col min="10758" max="10758" width="10.7109375" customWidth="1"/>
    <col min="10759" max="10759" width="6.7109375" customWidth="1"/>
    <col min="10760" max="10760" width="14.7109375" customWidth="1"/>
    <col min="10761" max="10761" width="12.7109375" customWidth="1"/>
    <col min="10762" max="10762" width="13.7109375" customWidth="1"/>
    <col min="10763" max="10763" width="12.7109375" customWidth="1"/>
    <col min="10764" max="10764" width="11.5703125" bestFit="1" customWidth="1"/>
    <col min="11010" max="11010" width="7" customWidth="1"/>
    <col min="11011" max="11011" width="16.7109375" customWidth="1"/>
    <col min="11012" max="11012" width="10.7109375" customWidth="1"/>
    <col min="11013" max="11013" width="63.7109375" customWidth="1"/>
    <col min="11014" max="11014" width="10.7109375" customWidth="1"/>
    <col min="11015" max="11015" width="6.7109375" customWidth="1"/>
    <col min="11016" max="11016" width="14.7109375" customWidth="1"/>
    <col min="11017" max="11017" width="12.7109375" customWidth="1"/>
    <col min="11018" max="11018" width="13.7109375" customWidth="1"/>
    <col min="11019" max="11019" width="12.7109375" customWidth="1"/>
    <col min="11020" max="11020" width="11.5703125" bestFit="1" customWidth="1"/>
    <col min="11266" max="11266" width="7" customWidth="1"/>
    <col min="11267" max="11267" width="16.7109375" customWidth="1"/>
    <col min="11268" max="11268" width="10.7109375" customWidth="1"/>
    <col min="11269" max="11269" width="63.7109375" customWidth="1"/>
    <col min="11270" max="11270" width="10.7109375" customWidth="1"/>
    <col min="11271" max="11271" width="6.7109375" customWidth="1"/>
    <col min="11272" max="11272" width="14.7109375" customWidth="1"/>
    <col min="11273" max="11273" width="12.7109375" customWidth="1"/>
    <col min="11274" max="11274" width="13.7109375" customWidth="1"/>
    <col min="11275" max="11275" width="12.7109375" customWidth="1"/>
    <col min="11276" max="11276" width="11.5703125" bestFit="1" customWidth="1"/>
    <col min="11522" max="11522" width="7" customWidth="1"/>
    <col min="11523" max="11523" width="16.7109375" customWidth="1"/>
    <col min="11524" max="11524" width="10.7109375" customWidth="1"/>
    <col min="11525" max="11525" width="63.7109375" customWidth="1"/>
    <col min="11526" max="11526" width="10.7109375" customWidth="1"/>
    <col min="11527" max="11527" width="6.7109375" customWidth="1"/>
    <col min="11528" max="11528" width="14.7109375" customWidth="1"/>
    <col min="11529" max="11529" width="12.7109375" customWidth="1"/>
    <col min="11530" max="11530" width="13.7109375" customWidth="1"/>
    <col min="11531" max="11531" width="12.7109375" customWidth="1"/>
    <col min="11532" max="11532" width="11.5703125" bestFit="1" customWidth="1"/>
    <col min="11778" max="11778" width="7" customWidth="1"/>
    <col min="11779" max="11779" width="16.7109375" customWidth="1"/>
    <col min="11780" max="11780" width="10.7109375" customWidth="1"/>
    <col min="11781" max="11781" width="63.7109375" customWidth="1"/>
    <col min="11782" max="11782" width="10.7109375" customWidth="1"/>
    <col min="11783" max="11783" width="6.7109375" customWidth="1"/>
    <col min="11784" max="11784" width="14.7109375" customWidth="1"/>
    <col min="11785" max="11785" width="12.7109375" customWidth="1"/>
    <col min="11786" max="11786" width="13.7109375" customWidth="1"/>
    <col min="11787" max="11787" width="12.7109375" customWidth="1"/>
    <col min="11788" max="11788" width="11.5703125" bestFit="1" customWidth="1"/>
    <col min="12034" max="12034" width="7" customWidth="1"/>
    <col min="12035" max="12035" width="16.7109375" customWidth="1"/>
    <col min="12036" max="12036" width="10.7109375" customWidth="1"/>
    <col min="12037" max="12037" width="63.7109375" customWidth="1"/>
    <col min="12038" max="12038" width="10.7109375" customWidth="1"/>
    <col min="12039" max="12039" width="6.7109375" customWidth="1"/>
    <col min="12040" max="12040" width="14.7109375" customWidth="1"/>
    <col min="12041" max="12041" width="12.7109375" customWidth="1"/>
    <col min="12042" max="12042" width="13.7109375" customWidth="1"/>
    <col min="12043" max="12043" width="12.7109375" customWidth="1"/>
    <col min="12044" max="12044" width="11.5703125" bestFit="1" customWidth="1"/>
    <col min="12290" max="12290" width="7" customWidth="1"/>
    <col min="12291" max="12291" width="16.7109375" customWidth="1"/>
    <col min="12292" max="12292" width="10.7109375" customWidth="1"/>
    <col min="12293" max="12293" width="63.7109375" customWidth="1"/>
    <col min="12294" max="12294" width="10.7109375" customWidth="1"/>
    <col min="12295" max="12295" width="6.7109375" customWidth="1"/>
    <col min="12296" max="12296" width="14.7109375" customWidth="1"/>
    <col min="12297" max="12297" width="12.7109375" customWidth="1"/>
    <col min="12298" max="12298" width="13.7109375" customWidth="1"/>
    <col min="12299" max="12299" width="12.7109375" customWidth="1"/>
    <col min="12300" max="12300" width="11.5703125" bestFit="1" customWidth="1"/>
    <col min="12546" max="12546" width="7" customWidth="1"/>
    <col min="12547" max="12547" width="16.7109375" customWidth="1"/>
    <col min="12548" max="12548" width="10.7109375" customWidth="1"/>
    <col min="12549" max="12549" width="63.7109375" customWidth="1"/>
    <col min="12550" max="12550" width="10.7109375" customWidth="1"/>
    <col min="12551" max="12551" width="6.7109375" customWidth="1"/>
    <col min="12552" max="12552" width="14.7109375" customWidth="1"/>
    <col min="12553" max="12553" width="12.7109375" customWidth="1"/>
    <col min="12554" max="12554" width="13.7109375" customWidth="1"/>
    <col min="12555" max="12555" width="12.7109375" customWidth="1"/>
    <col min="12556" max="12556" width="11.5703125" bestFit="1" customWidth="1"/>
    <col min="12802" max="12802" width="7" customWidth="1"/>
    <col min="12803" max="12803" width="16.7109375" customWidth="1"/>
    <col min="12804" max="12804" width="10.7109375" customWidth="1"/>
    <col min="12805" max="12805" width="63.7109375" customWidth="1"/>
    <col min="12806" max="12806" width="10.7109375" customWidth="1"/>
    <col min="12807" max="12807" width="6.7109375" customWidth="1"/>
    <col min="12808" max="12808" width="14.7109375" customWidth="1"/>
    <col min="12809" max="12809" width="12.7109375" customWidth="1"/>
    <col min="12810" max="12810" width="13.7109375" customWidth="1"/>
    <col min="12811" max="12811" width="12.7109375" customWidth="1"/>
    <col min="12812" max="12812" width="11.5703125" bestFit="1" customWidth="1"/>
    <col min="13058" max="13058" width="7" customWidth="1"/>
    <col min="13059" max="13059" width="16.7109375" customWidth="1"/>
    <col min="13060" max="13060" width="10.7109375" customWidth="1"/>
    <col min="13061" max="13061" width="63.7109375" customWidth="1"/>
    <col min="13062" max="13062" width="10.7109375" customWidth="1"/>
    <col min="13063" max="13063" width="6.7109375" customWidth="1"/>
    <col min="13064" max="13064" width="14.7109375" customWidth="1"/>
    <col min="13065" max="13065" width="12.7109375" customWidth="1"/>
    <col min="13066" max="13066" width="13.7109375" customWidth="1"/>
    <col min="13067" max="13067" width="12.7109375" customWidth="1"/>
    <col min="13068" max="13068" width="11.5703125" bestFit="1" customWidth="1"/>
    <col min="13314" max="13314" width="7" customWidth="1"/>
    <col min="13315" max="13315" width="16.7109375" customWidth="1"/>
    <col min="13316" max="13316" width="10.7109375" customWidth="1"/>
    <col min="13317" max="13317" width="63.7109375" customWidth="1"/>
    <col min="13318" max="13318" width="10.7109375" customWidth="1"/>
    <col min="13319" max="13319" width="6.7109375" customWidth="1"/>
    <col min="13320" max="13320" width="14.7109375" customWidth="1"/>
    <col min="13321" max="13321" width="12.7109375" customWidth="1"/>
    <col min="13322" max="13322" width="13.7109375" customWidth="1"/>
    <col min="13323" max="13323" width="12.7109375" customWidth="1"/>
    <col min="13324" max="13324" width="11.5703125" bestFit="1" customWidth="1"/>
    <col min="13570" max="13570" width="7" customWidth="1"/>
    <col min="13571" max="13571" width="16.7109375" customWidth="1"/>
    <col min="13572" max="13572" width="10.7109375" customWidth="1"/>
    <col min="13573" max="13573" width="63.7109375" customWidth="1"/>
    <col min="13574" max="13574" width="10.7109375" customWidth="1"/>
    <col min="13575" max="13575" width="6.7109375" customWidth="1"/>
    <col min="13576" max="13576" width="14.7109375" customWidth="1"/>
    <col min="13577" max="13577" width="12.7109375" customWidth="1"/>
    <col min="13578" max="13578" width="13.7109375" customWidth="1"/>
    <col min="13579" max="13579" width="12.7109375" customWidth="1"/>
    <col min="13580" max="13580" width="11.5703125" bestFit="1" customWidth="1"/>
    <col min="13826" max="13826" width="7" customWidth="1"/>
    <col min="13827" max="13827" width="16.7109375" customWidth="1"/>
    <col min="13828" max="13828" width="10.7109375" customWidth="1"/>
    <col min="13829" max="13829" width="63.7109375" customWidth="1"/>
    <col min="13830" max="13830" width="10.7109375" customWidth="1"/>
    <col min="13831" max="13831" width="6.7109375" customWidth="1"/>
    <col min="13832" max="13832" width="14.7109375" customWidth="1"/>
    <col min="13833" max="13833" width="12.7109375" customWidth="1"/>
    <col min="13834" max="13834" width="13.7109375" customWidth="1"/>
    <col min="13835" max="13835" width="12.7109375" customWidth="1"/>
    <col min="13836" max="13836" width="11.5703125" bestFit="1" customWidth="1"/>
    <col min="14082" max="14082" width="7" customWidth="1"/>
    <col min="14083" max="14083" width="16.7109375" customWidth="1"/>
    <col min="14084" max="14084" width="10.7109375" customWidth="1"/>
    <col min="14085" max="14085" width="63.7109375" customWidth="1"/>
    <col min="14086" max="14086" width="10.7109375" customWidth="1"/>
    <col min="14087" max="14087" width="6.7109375" customWidth="1"/>
    <col min="14088" max="14088" width="14.7109375" customWidth="1"/>
    <col min="14089" max="14089" width="12.7109375" customWidth="1"/>
    <col min="14090" max="14090" width="13.7109375" customWidth="1"/>
    <col min="14091" max="14091" width="12.7109375" customWidth="1"/>
    <col min="14092" max="14092" width="11.5703125" bestFit="1" customWidth="1"/>
    <col min="14338" max="14338" width="7" customWidth="1"/>
    <col min="14339" max="14339" width="16.7109375" customWidth="1"/>
    <col min="14340" max="14340" width="10.7109375" customWidth="1"/>
    <col min="14341" max="14341" width="63.7109375" customWidth="1"/>
    <col min="14342" max="14342" width="10.7109375" customWidth="1"/>
    <col min="14343" max="14343" width="6.7109375" customWidth="1"/>
    <col min="14344" max="14344" width="14.7109375" customWidth="1"/>
    <col min="14345" max="14345" width="12.7109375" customWidth="1"/>
    <col min="14346" max="14346" width="13.7109375" customWidth="1"/>
    <col min="14347" max="14347" width="12.7109375" customWidth="1"/>
    <col min="14348" max="14348" width="11.5703125" bestFit="1" customWidth="1"/>
    <col min="14594" max="14594" width="7" customWidth="1"/>
    <col min="14595" max="14595" width="16.7109375" customWidth="1"/>
    <col min="14596" max="14596" width="10.7109375" customWidth="1"/>
    <col min="14597" max="14597" width="63.7109375" customWidth="1"/>
    <col min="14598" max="14598" width="10.7109375" customWidth="1"/>
    <col min="14599" max="14599" width="6.7109375" customWidth="1"/>
    <col min="14600" max="14600" width="14.7109375" customWidth="1"/>
    <col min="14601" max="14601" width="12.7109375" customWidth="1"/>
    <col min="14602" max="14602" width="13.7109375" customWidth="1"/>
    <col min="14603" max="14603" width="12.7109375" customWidth="1"/>
    <col min="14604" max="14604" width="11.5703125" bestFit="1" customWidth="1"/>
    <col min="14850" max="14850" width="7" customWidth="1"/>
    <col min="14851" max="14851" width="16.7109375" customWidth="1"/>
    <col min="14852" max="14852" width="10.7109375" customWidth="1"/>
    <col min="14853" max="14853" width="63.7109375" customWidth="1"/>
    <col min="14854" max="14854" width="10.7109375" customWidth="1"/>
    <col min="14855" max="14855" width="6.7109375" customWidth="1"/>
    <col min="14856" max="14856" width="14.7109375" customWidth="1"/>
    <col min="14857" max="14857" width="12.7109375" customWidth="1"/>
    <col min="14858" max="14858" width="13.7109375" customWidth="1"/>
    <col min="14859" max="14859" width="12.7109375" customWidth="1"/>
    <col min="14860" max="14860" width="11.5703125" bestFit="1" customWidth="1"/>
    <col min="15106" max="15106" width="7" customWidth="1"/>
    <col min="15107" max="15107" width="16.7109375" customWidth="1"/>
    <col min="15108" max="15108" width="10.7109375" customWidth="1"/>
    <col min="15109" max="15109" width="63.7109375" customWidth="1"/>
    <col min="15110" max="15110" width="10.7109375" customWidth="1"/>
    <col min="15111" max="15111" width="6.7109375" customWidth="1"/>
    <col min="15112" max="15112" width="14.7109375" customWidth="1"/>
    <col min="15113" max="15113" width="12.7109375" customWidth="1"/>
    <col min="15114" max="15114" width="13.7109375" customWidth="1"/>
    <col min="15115" max="15115" width="12.7109375" customWidth="1"/>
    <col min="15116" max="15116" width="11.5703125" bestFit="1" customWidth="1"/>
    <col min="15362" max="15362" width="7" customWidth="1"/>
    <col min="15363" max="15363" width="16.7109375" customWidth="1"/>
    <col min="15364" max="15364" width="10.7109375" customWidth="1"/>
    <col min="15365" max="15365" width="63.7109375" customWidth="1"/>
    <col min="15366" max="15366" width="10.7109375" customWidth="1"/>
    <col min="15367" max="15367" width="6.7109375" customWidth="1"/>
    <col min="15368" max="15368" width="14.7109375" customWidth="1"/>
    <col min="15369" max="15369" width="12.7109375" customWidth="1"/>
    <col min="15370" max="15370" width="13.7109375" customWidth="1"/>
    <col min="15371" max="15371" width="12.7109375" customWidth="1"/>
    <col min="15372" max="15372" width="11.5703125" bestFit="1" customWidth="1"/>
    <col min="15618" max="15618" width="7" customWidth="1"/>
    <col min="15619" max="15619" width="16.7109375" customWidth="1"/>
    <col min="15620" max="15620" width="10.7109375" customWidth="1"/>
    <col min="15621" max="15621" width="63.7109375" customWidth="1"/>
    <col min="15622" max="15622" width="10.7109375" customWidth="1"/>
    <col min="15623" max="15623" width="6.7109375" customWidth="1"/>
    <col min="15624" max="15624" width="14.7109375" customWidth="1"/>
    <col min="15625" max="15625" width="12.7109375" customWidth="1"/>
    <col min="15626" max="15626" width="13.7109375" customWidth="1"/>
    <col min="15627" max="15627" width="12.7109375" customWidth="1"/>
    <col min="15628" max="15628" width="11.5703125" bestFit="1" customWidth="1"/>
    <col min="15874" max="15874" width="7" customWidth="1"/>
    <col min="15875" max="15875" width="16.7109375" customWidth="1"/>
    <col min="15876" max="15876" width="10.7109375" customWidth="1"/>
    <col min="15877" max="15877" width="63.7109375" customWidth="1"/>
    <col min="15878" max="15878" width="10.7109375" customWidth="1"/>
    <col min="15879" max="15879" width="6.7109375" customWidth="1"/>
    <col min="15880" max="15880" width="14.7109375" customWidth="1"/>
    <col min="15881" max="15881" width="12.7109375" customWidth="1"/>
    <col min="15882" max="15882" width="13.7109375" customWidth="1"/>
    <col min="15883" max="15883" width="12.7109375" customWidth="1"/>
    <col min="15884" max="15884" width="11.5703125" bestFit="1" customWidth="1"/>
    <col min="16130" max="16130" width="7" customWidth="1"/>
    <col min="16131" max="16131" width="16.7109375" customWidth="1"/>
    <col min="16132" max="16132" width="10.7109375" customWidth="1"/>
    <col min="16133" max="16133" width="63.7109375" customWidth="1"/>
    <col min="16134" max="16134" width="10.7109375" customWidth="1"/>
    <col min="16135" max="16135" width="6.7109375" customWidth="1"/>
    <col min="16136" max="16136" width="14.7109375" customWidth="1"/>
    <col min="16137" max="16137" width="12.7109375" customWidth="1"/>
    <col min="16138" max="16138" width="13.7109375" customWidth="1"/>
    <col min="16139" max="16139" width="12.7109375" customWidth="1"/>
    <col min="16140" max="16140" width="11.5703125" bestFit="1" customWidth="1"/>
  </cols>
  <sheetData>
    <row r="1" spans="1:13" ht="42.75" customHeight="1">
      <c r="B1" s="277" t="s">
        <v>30</v>
      </c>
      <c r="C1" s="277"/>
      <c r="D1" s="277"/>
      <c r="E1" s="277"/>
      <c r="F1" s="277"/>
      <c r="G1" s="277"/>
      <c r="H1" s="277"/>
      <c r="I1" s="277"/>
      <c r="J1" s="277"/>
      <c r="K1" s="4"/>
    </row>
    <row r="2" spans="1:13" s="1" customFormat="1" ht="16.5">
      <c r="A2"/>
      <c r="B2" s="120" t="s">
        <v>50</v>
      </c>
      <c r="C2" s="3"/>
      <c r="D2" s="4"/>
      <c r="E2" s="6"/>
      <c r="F2" s="6"/>
      <c r="G2" s="83"/>
      <c r="H2" s="11"/>
      <c r="I2" s="7"/>
      <c r="J2" s="8"/>
      <c r="K2" s="4"/>
    </row>
    <row r="3" spans="1:13" s="1" customFormat="1" ht="16.5">
      <c r="A3"/>
      <c r="B3" s="3" t="s">
        <v>51</v>
      </c>
      <c r="C3" s="3"/>
      <c r="D3" s="4"/>
      <c r="E3" s="6"/>
      <c r="F3" s="6"/>
      <c r="G3" s="83"/>
      <c r="H3" s="11"/>
      <c r="I3" s="10"/>
      <c r="J3" s="9"/>
      <c r="K3" s="4"/>
    </row>
    <row r="4" spans="1:13" s="1" customFormat="1" ht="16.5" customHeight="1">
      <c r="A4"/>
      <c r="B4" s="121" t="s">
        <v>189</v>
      </c>
      <c r="C4" s="121"/>
      <c r="D4" s="121"/>
      <c r="E4" s="121"/>
      <c r="F4" s="6"/>
      <c r="G4" s="83"/>
      <c r="H4" s="11"/>
      <c r="I4" s="10"/>
      <c r="J4" s="9"/>
      <c r="K4" s="4"/>
    </row>
    <row r="5" spans="1:13" s="1" customFormat="1" ht="16.5">
      <c r="A5"/>
      <c r="B5" s="3" t="s">
        <v>166</v>
      </c>
      <c r="C5" s="3"/>
      <c r="D5" s="4"/>
      <c r="E5" s="6"/>
      <c r="F5" s="6"/>
      <c r="G5" s="83"/>
      <c r="H5" s="11"/>
      <c r="I5" s="7"/>
      <c r="J5" s="9"/>
      <c r="K5" s="4"/>
    </row>
    <row r="6" spans="1:13" s="1" customFormat="1" ht="17.25" thickBot="1">
      <c r="A6"/>
      <c r="B6" s="3" t="s">
        <v>240</v>
      </c>
      <c r="C6" s="3"/>
      <c r="D6" s="4"/>
      <c r="E6" s="5"/>
      <c r="F6" s="6"/>
      <c r="G6" s="83"/>
      <c r="H6" s="11"/>
      <c r="I6" s="7" t="s">
        <v>226</v>
      </c>
      <c r="J6" s="9"/>
      <c r="K6" s="4"/>
    </row>
    <row r="7" spans="1:13" s="1" customFormat="1" ht="16.5">
      <c r="A7"/>
      <c r="B7" s="12" t="s">
        <v>1</v>
      </c>
      <c r="C7" s="13" t="s">
        <v>2</v>
      </c>
      <c r="D7" s="14" t="s">
        <v>3</v>
      </c>
      <c r="E7" s="15" t="s">
        <v>4</v>
      </c>
      <c r="F7" s="16" t="s">
        <v>5</v>
      </c>
      <c r="G7" s="84" t="s">
        <v>6</v>
      </c>
      <c r="H7" s="85" t="s">
        <v>7</v>
      </c>
      <c r="I7" s="17" t="s">
        <v>8</v>
      </c>
      <c r="J7" s="18" t="s">
        <v>9</v>
      </c>
      <c r="K7" s="4"/>
      <c r="M7"/>
    </row>
    <row r="8" spans="1:13" s="1" customFormat="1" ht="17.25" thickBot="1">
      <c r="A8"/>
      <c r="B8" s="19"/>
      <c r="C8" s="20" t="s">
        <v>10</v>
      </c>
      <c r="D8" s="21" t="s">
        <v>10</v>
      </c>
      <c r="E8" s="22"/>
      <c r="F8" s="23" t="s">
        <v>0</v>
      </c>
      <c r="G8" s="86" t="s">
        <v>0</v>
      </c>
      <c r="H8" s="87" t="s">
        <v>11</v>
      </c>
      <c r="I8" s="24" t="s">
        <v>11</v>
      </c>
      <c r="J8" s="25" t="s">
        <v>12</v>
      </c>
      <c r="K8" s="4"/>
      <c r="M8"/>
    </row>
    <row r="9" spans="1:13" s="1" customFormat="1" ht="17.25" thickBot="1">
      <c r="A9"/>
      <c r="B9" s="88">
        <v>1</v>
      </c>
      <c r="C9" s="89"/>
      <c r="D9" s="90"/>
      <c r="E9" s="91" t="s">
        <v>167</v>
      </c>
      <c r="F9" s="72"/>
      <c r="G9" s="92"/>
      <c r="H9" s="225"/>
      <c r="I9" s="26"/>
      <c r="J9" s="43"/>
      <c r="L9"/>
      <c r="M9"/>
    </row>
    <row r="10" spans="1:13" s="1" customFormat="1" ht="15">
      <c r="A10"/>
      <c r="B10" s="226" t="s">
        <v>13</v>
      </c>
      <c r="C10" s="227" t="s">
        <v>190</v>
      </c>
      <c r="D10" s="228">
        <v>0.57999999999999996</v>
      </c>
      <c r="E10" s="229" t="s">
        <v>168</v>
      </c>
      <c r="F10" s="7">
        <v>70.7</v>
      </c>
      <c r="G10" s="32" t="s">
        <v>15</v>
      </c>
      <c r="H10" s="7">
        <f>D10*1.2054</f>
        <v>0.7</v>
      </c>
      <c r="I10" s="7">
        <f>SUM(F10*H10)</f>
        <v>49.49</v>
      </c>
      <c r="J10" s="44"/>
      <c r="L10"/>
      <c r="M10"/>
    </row>
    <row r="11" spans="1:13" s="1" customFormat="1" ht="15">
      <c r="A11"/>
      <c r="B11" s="226" t="s">
        <v>184</v>
      </c>
      <c r="C11" s="227" t="s">
        <v>169</v>
      </c>
      <c r="D11" s="228">
        <v>221.5</v>
      </c>
      <c r="E11" s="229" t="s">
        <v>170</v>
      </c>
      <c r="F11" s="7">
        <v>0</v>
      </c>
      <c r="G11" s="32" t="s">
        <v>18</v>
      </c>
      <c r="H11" s="7">
        <f t="shared" ref="H11:H12" si="0">D11*1.2054</f>
        <v>267</v>
      </c>
      <c r="I11" s="7">
        <f>SUM(F11*H11)</f>
        <v>0</v>
      </c>
      <c r="J11" s="44"/>
      <c r="L11"/>
      <c r="M11"/>
    </row>
    <row r="12" spans="1:13" s="1" customFormat="1" ht="15">
      <c r="A12"/>
      <c r="B12" s="226" t="s">
        <v>208</v>
      </c>
      <c r="C12" s="227" t="s">
        <v>217</v>
      </c>
      <c r="D12" s="228">
        <v>22.82</v>
      </c>
      <c r="E12" s="229" t="s">
        <v>218</v>
      </c>
      <c r="F12" s="7">
        <v>0</v>
      </c>
      <c r="G12" s="32" t="s">
        <v>15</v>
      </c>
      <c r="H12" s="7">
        <f t="shared" si="0"/>
        <v>27.51</v>
      </c>
      <c r="I12" s="7">
        <f>SUM(F12*H12)</f>
        <v>0</v>
      </c>
      <c r="J12" s="44"/>
      <c r="L12"/>
      <c r="M12"/>
    </row>
    <row r="13" spans="1:13" s="1" customFormat="1" ht="17.25" thickBot="1">
      <c r="A13"/>
      <c r="B13" s="35"/>
      <c r="C13" s="36"/>
      <c r="D13" s="230"/>
      <c r="E13" s="38" t="s">
        <v>16</v>
      </c>
      <c r="F13" s="41"/>
      <c r="G13" s="39"/>
      <c r="H13" s="231"/>
      <c r="I13" s="41"/>
      <c r="J13" s="42">
        <f>SUM(I10:I12)</f>
        <v>49.49</v>
      </c>
      <c r="L13"/>
      <c r="M13"/>
    </row>
    <row r="14" spans="1:13" s="1" customFormat="1" ht="17.25" thickBot="1">
      <c r="A14"/>
      <c r="B14" s="88">
        <v>2</v>
      </c>
      <c r="C14" s="89"/>
      <c r="D14" s="90"/>
      <c r="E14" s="91" t="s">
        <v>171</v>
      </c>
      <c r="F14" s="72"/>
      <c r="G14" s="92"/>
      <c r="H14" s="225"/>
      <c r="I14" s="26"/>
      <c r="J14" s="43"/>
      <c r="L14"/>
      <c r="M14"/>
    </row>
    <row r="15" spans="1:13" s="1" customFormat="1" ht="15">
      <c r="A15"/>
      <c r="B15" s="226" t="s">
        <v>17</v>
      </c>
      <c r="C15" s="227" t="s">
        <v>252</v>
      </c>
      <c r="D15" s="228">
        <v>1.35</v>
      </c>
      <c r="E15" s="229" t="s">
        <v>253</v>
      </c>
      <c r="F15" s="7">
        <v>70.7</v>
      </c>
      <c r="G15" s="32" t="s">
        <v>15</v>
      </c>
      <c r="H15" s="7">
        <f>D15*1.2054</f>
        <v>1.63</v>
      </c>
      <c r="I15" s="7">
        <f>SUM(F15*H15)</f>
        <v>115.24</v>
      </c>
      <c r="J15" s="44"/>
      <c r="L15"/>
      <c r="M15"/>
    </row>
    <row r="16" spans="1:13" s="1" customFormat="1" ht="17.25" thickBot="1">
      <c r="A16"/>
      <c r="B16" s="35"/>
      <c r="C16" s="36"/>
      <c r="D16" s="230"/>
      <c r="E16" s="38" t="s">
        <v>16</v>
      </c>
      <c r="F16" s="41"/>
      <c r="G16" s="39"/>
      <c r="H16" s="231"/>
      <c r="I16" s="41"/>
      <c r="J16" s="42">
        <f>SUM(I15:I15)</f>
        <v>115.24</v>
      </c>
      <c r="L16"/>
      <c r="M16"/>
    </row>
    <row r="17" spans="1:13" s="1" customFormat="1" ht="17.25" thickBot="1">
      <c r="A17"/>
      <c r="B17" s="88">
        <v>3</v>
      </c>
      <c r="C17" s="89"/>
      <c r="D17" s="90"/>
      <c r="E17" s="91" t="s">
        <v>172</v>
      </c>
      <c r="F17" s="72"/>
      <c r="G17" s="92"/>
      <c r="H17" s="225"/>
      <c r="I17" s="26"/>
      <c r="J17" s="43"/>
      <c r="L17"/>
      <c r="M17"/>
    </row>
    <row r="18" spans="1:13" s="1" customFormat="1" ht="15">
      <c r="A18"/>
      <c r="B18" s="226" t="s">
        <v>19</v>
      </c>
      <c r="C18" s="227" t="s">
        <v>227</v>
      </c>
      <c r="D18" s="228">
        <v>0.35</v>
      </c>
      <c r="E18" s="229" t="s">
        <v>173</v>
      </c>
      <c r="F18" s="7">
        <v>70.7</v>
      </c>
      <c r="G18" s="32" t="s">
        <v>15</v>
      </c>
      <c r="H18" s="7">
        <f>D18*1.2054</f>
        <v>0.42</v>
      </c>
      <c r="I18" s="7">
        <f>SUM(F18*H18)</f>
        <v>29.69</v>
      </c>
      <c r="J18" s="44"/>
      <c r="L18"/>
      <c r="M18"/>
    </row>
    <row r="19" spans="1:13" s="1" customFormat="1" ht="17.25" thickBot="1">
      <c r="A19"/>
      <c r="B19" s="35"/>
      <c r="C19" s="36"/>
      <c r="D19" s="230"/>
      <c r="E19" s="38" t="s">
        <v>16</v>
      </c>
      <c r="F19" s="41"/>
      <c r="G19" s="39"/>
      <c r="H19" s="231"/>
      <c r="I19" s="41"/>
      <c r="J19" s="42">
        <f>SUM(I18:I18)</f>
        <v>29.69</v>
      </c>
      <c r="L19"/>
      <c r="M19"/>
    </row>
    <row r="20" spans="1:13" s="1" customFormat="1" ht="17.25" thickBot="1">
      <c r="A20"/>
      <c r="B20" s="88">
        <v>4</v>
      </c>
      <c r="C20" s="89"/>
      <c r="D20" s="90"/>
      <c r="E20" s="91" t="s">
        <v>187</v>
      </c>
      <c r="F20" s="72"/>
      <c r="G20" s="92"/>
      <c r="H20" s="225"/>
      <c r="I20" s="26"/>
      <c r="J20" s="43"/>
      <c r="L20"/>
      <c r="M20"/>
    </row>
    <row r="21" spans="1:13" s="1" customFormat="1" ht="30">
      <c r="A21"/>
      <c r="B21" s="255" t="s">
        <v>20</v>
      </c>
      <c r="C21" s="129" t="s">
        <v>243</v>
      </c>
      <c r="D21" s="130">
        <v>12.74</v>
      </c>
      <c r="E21" s="239" t="s">
        <v>244</v>
      </c>
      <c r="F21" s="132">
        <v>9.17</v>
      </c>
      <c r="G21" s="133" t="s">
        <v>15</v>
      </c>
      <c r="H21" s="132">
        <f>D21*1.2054</f>
        <v>15.36</v>
      </c>
      <c r="I21" s="132">
        <f>SUM(F21*H21)</f>
        <v>140.85</v>
      </c>
      <c r="J21" s="44"/>
      <c r="L21"/>
      <c r="M21"/>
    </row>
    <row r="22" spans="1:13" s="1" customFormat="1" ht="17.25" thickBot="1">
      <c r="A22"/>
      <c r="B22" s="35"/>
      <c r="C22" s="36"/>
      <c r="D22" s="230"/>
      <c r="E22" s="38" t="s">
        <v>16</v>
      </c>
      <c r="F22" s="41"/>
      <c r="G22" s="39"/>
      <c r="H22" s="231"/>
      <c r="I22" s="41"/>
      <c r="J22" s="42">
        <f>SUM(I21:I21)</f>
        <v>140.85</v>
      </c>
      <c r="L22"/>
      <c r="M22"/>
    </row>
    <row r="23" spans="1:13" ht="17.25" thickBot="1">
      <c r="A23" s="2"/>
      <c r="B23" s="88">
        <v>5</v>
      </c>
      <c r="C23" s="89"/>
      <c r="D23" s="90"/>
      <c r="E23" s="91" t="s">
        <v>153</v>
      </c>
      <c r="F23" s="72"/>
      <c r="G23" s="92"/>
      <c r="H23" s="225"/>
      <c r="I23" s="26"/>
      <c r="J23" s="43"/>
      <c r="L23" s="53"/>
    </row>
    <row r="24" spans="1:13" ht="16.5">
      <c r="B24" s="232"/>
      <c r="C24" s="233"/>
      <c r="D24" s="234"/>
      <c r="E24" s="235" t="s">
        <v>174</v>
      </c>
      <c r="F24" s="7"/>
      <c r="G24" s="32"/>
      <c r="H24" s="7"/>
      <c r="I24" s="7"/>
      <c r="J24" s="44"/>
      <c r="L24"/>
    </row>
    <row r="25" spans="1:13" ht="45">
      <c r="B25" s="238" t="s">
        <v>48</v>
      </c>
      <c r="C25" s="139" t="s">
        <v>175</v>
      </c>
      <c r="D25" s="137">
        <v>60.83</v>
      </c>
      <c r="E25" s="239" t="s">
        <v>176</v>
      </c>
      <c r="F25" s="132">
        <v>46.78</v>
      </c>
      <c r="G25" s="133" t="s">
        <v>15</v>
      </c>
      <c r="H25" s="132">
        <f>D25*1.2054</f>
        <v>73.319999999999993</v>
      </c>
      <c r="I25" s="132">
        <f>SUM(F25*H25)</f>
        <v>3429.91</v>
      </c>
      <c r="J25" s="44"/>
      <c r="L25"/>
    </row>
    <row r="26" spans="1:13" ht="45">
      <c r="B26" s="238" t="s">
        <v>49</v>
      </c>
      <c r="C26" s="129" t="s">
        <v>241</v>
      </c>
      <c r="D26" s="137">
        <v>80.760000000000005</v>
      </c>
      <c r="E26" s="239" t="s">
        <v>242</v>
      </c>
      <c r="F26" s="132">
        <v>12.65</v>
      </c>
      <c r="G26" s="133" t="s">
        <v>15</v>
      </c>
      <c r="H26" s="132">
        <f t="shared" ref="H26:H27" si="1">D26*1.2054</f>
        <v>97.35</v>
      </c>
      <c r="I26" s="132">
        <f t="shared" ref="I26:I27" si="2">SUM(F26*H26)</f>
        <v>1231.48</v>
      </c>
      <c r="J26" s="44"/>
      <c r="L26"/>
    </row>
    <row r="27" spans="1:13" ht="45">
      <c r="B27" s="135" t="s">
        <v>135</v>
      </c>
      <c r="C27" s="129" t="s">
        <v>241</v>
      </c>
      <c r="D27" s="137">
        <v>80.760000000000005</v>
      </c>
      <c r="E27" s="239" t="s">
        <v>242</v>
      </c>
      <c r="F27" s="132">
        <v>2.1</v>
      </c>
      <c r="G27" s="133" t="s">
        <v>15</v>
      </c>
      <c r="H27" s="132">
        <f t="shared" si="1"/>
        <v>97.35</v>
      </c>
      <c r="I27" s="132">
        <f t="shared" si="2"/>
        <v>204.44</v>
      </c>
      <c r="J27" s="44" t="s">
        <v>0</v>
      </c>
      <c r="L27"/>
    </row>
    <row r="28" spans="1:13" ht="17.25" thickBot="1">
      <c r="B28" s="240"/>
      <c r="C28" s="241" t="s">
        <v>0</v>
      </c>
      <c r="D28" s="230"/>
      <c r="E28" s="38" t="s">
        <v>16</v>
      </c>
      <c r="F28" s="41"/>
      <c r="G28" s="39"/>
      <c r="H28" s="242"/>
      <c r="I28" s="41"/>
      <c r="J28" s="42">
        <f>SUM(I24:I28)</f>
        <v>4865.83</v>
      </c>
      <c r="L28" s="237"/>
    </row>
    <row r="29" spans="1:13" ht="17.25" thickBot="1">
      <c r="B29" s="88">
        <v>6</v>
      </c>
      <c r="C29" s="89"/>
      <c r="D29" s="90"/>
      <c r="E29" s="91" t="s">
        <v>177</v>
      </c>
      <c r="F29" s="72"/>
      <c r="G29" s="92"/>
      <c r="H29" s="225"/>
      <c r="I29" s="26"/>
      <c r="J29" s="43"/>
      <c r="L29"/>
      <c r="M29" s="53"/>
    </row>
    <row r="30" spans="1:13" ht="15">
      <c r="B30" s="29" t="s">
        <v>33</v>
      </c>
      <c r="C30" s="30" t="s">
        <v>254</v>
      </c>
      <c r="D30" s="50">
        <v>315.94</v>
      </c>
      <c r="E30" s="31" t="s">
        <v>178</v>
      </c>
      <c r="F30" s="7">
        <v>0.28999999999999998</v>
      </c>
      <c r="G30" s="32" t="s">
        <v>18</v>
      </c>
      <c r="H30" s="7">
        <f>D30*1.2054</f>
        <v>380.83</v>
      </c>
      <c r="I30" s="7">
        <f>SUM(F30*H30)</f>
        <v>110.44</v>
      </c>
      <c r="J30" s="44"/>
      <c r="L30" s="243"/>
    </row>
    <row r="31" spans="1:13" ht="15">
      <c r="B31" s="244" t="s">
        <v>46</v>
      </c>
      <c r="C31" s="245" t="s">
        <v>179</v>
      </c>
      <c r="D31" s="246">
        <v>26.51</v>
      </c>
      <c r="E31" s="247" t="s">
        <v>180</v>
      </c>
      <c r="F31" s="7">
        <v>7.76</v>
      </c>
      <c r="G31" s="248" t="s">
        <v>15</v>
      </c>
      <c r="H31" s="7">
        <f t="shared" ref="H31:H32" si="3">D31*1.2054</f>
        <v>31.96</v>
      </c>
      <c r="I31" s="249">
        <f>SUM(F31*H31)</f>
        <v>248.01</v>
      </c>
      <c r="J31" s="44"/>
      <c r="K31" s="236"/>
      <c r="L31" s="53"/>
    </row>
    <row r="32" spans="1:13" ht="30">
      <c r="B32" s="250" t="s">
        <v>144</v>
      </c>
      <c r="C32" s="251" t="s">
        <v>181</v>
      </c>
      <c r="D32" s="252">
        <v>10.73</v>
      </c>
      <c r="E32" s="239" t="s">
        <v>182</v>
      </c>
      <c r="F32" s="132">
        <v>14.32</v>
      </c>
      <c r="G32" s="253" t="s">
        <v>183</v>
      </c>
      <c r="H32" s="132">
        <f t="shared" si="3"/>
        <v>12.93</v>
      </c>
      <c r="I32" s="254">
        <f>SUM(F32*H32)</f>
        <v>185.16</v>
      </c>
      <c r="J32" s="44"/>
      <c r="K32" s="236"/>
      <c r="L32" s="53"/>
    </row>
    <row r="33" spans="1:13" ht="17.25" thickBot="1">
      <c r="B33" s="35"/>
      <c r="C33" s="36"/>
      <c r="D33" s="230"/>
      <c r="E33" s="38" t="s">
        <v>16</v>
      </c>
      <c r="F33" s="41"/>
      <c r="G33" s="39"/>
      <c r="H33" s="231"/>
      <c r="I33" s="41"/>
      <c r="J33" s="42">
        <f>SUM(I30:I32)</f>
        <v>543.61</v>
      </c>
      <c r="L33" s="53"/>
    </row>
    <row r="34" spans="1:13" ht="17.25" thickBot="1">
      <c r="B34" s="88">
        <v>7</v>
      </c>
      <c r="C34" s="89"/>
      <c r="D34" s="90"/>
      <c r="E34" s="91" t="s">
        <v>185</v>
      </c>
      <c r="F34" s="72"/>
      <c r="G34" s="92"/>
      <c r="H34" s="225"/>
      <c r="I34" s="26"/>
      <c r="J34" s="43"/>
      <c r="L34"/>
      <c r="M34" s="53"/>
    </row>
    <row r="35" spans="1:13" ht="45">
      <c r="B35" s="135" t="s">
        <v>34</v>
      </c>
      <c r="C35" s="221" t="s">
        <v>188</v>
      </c>
      <c r="D35" s="137">
        <v>34.61</v>
      </c>
      <c r="E35" s="138" t="s">
        <v>255</v>
      </c>
      <c r="F35" s="132">
        <v>37.5</v>
      </c>
      <c r="G35" s="133" t="s">
        <v>186</v>
      </c>
      <c r="H35" s="132">
        <f>D35*1.2054</f>
        <v>41.72</v>
      </c>
      <c r="I35" s="132">
        <f>SUM(F35*H35)</f>
        <v>1564.5</v>
      </c>
      <c r="J35" s="44"/>
      <c r="L35" s="243"/>
    </row>
    <row r="36" spans="1:13" ht="17.25" thickBot="1">
      <c r="B36" s="35"/>
      <c r="C36" s="36"/>
      <c r="D36" s="230"/>
      <c r="E36" s="38" t="s">
        <v>16</v>
      </c>
      <c r="F36" s="41"/>
      <c r="G36" s="39"/>
      <c r="H36" s="231"/>
      <c r="I36" s="41"/>
      <c r="J36" s="42">
        <f>SUM(I35:I35)</f>
        <v>1564.5</v>
      </c>
      <c r="L36" s="53"/>
    </row>
    <row r="37" spans="1:13" ht="17.25" thickBot="1">
      <c r="B37" s="88">
        <v>8</v>
      </c>
      <c r="C37" s="89"/>
      <c r="D37" s="90"/>
      <c r="E37" s="91" t="s">
        <v>215</v>
      </c>
      <c r="F37" s="72"/>
      <c r="G37" s="92"/>
      <c r="H37" s="225"/>
      <c r="I37" s="26"/>
      <c r="J37" s="43"/>
      <c r="L37"/>
      <c r="M37" s="53"/>
    </row>
    <row r="38" spans="1:13" s="1" customFormat="1" ht="15">
      <c r="A38"/>
      <c r="B38" s="264" t="s">
        <v>191</v>
      </c>
      <c r="C38" s="276" t="s">
        <v>254</v>
      </c>
      <c r="D38" s="50">
        <v>315.94</v>
      </c>
      <c r="E38" s="31" t="s">
        <v>178</v>
      </c>
      <c r="F38" s="7">
        <v>0</v>
      </c>
      <c r="G38" s="32" t="s">
        <v>18</v>
      </c>
      <c r="H38" s="132">
        <f>D38*1.2054</f>
        <v>380.83</v>
      </c>
      <c r="I38" s="132">
        <f>SUM(F38*H38)</f>
        <v>0</v>
      </c>
      <c r="J38" s="44"/>
    </row>
    <row r="39" spans="1:13" s="1" customFormat="1" ht="30">
      <c r="A39"/>
      <c r="B39" s="265" t="s">
        <v>192</v>
      </c>
      <c r="C39" s="139" t="s">
        <v>219</v>
      </c>
      <c r="D39" s="137">
        <v>7.37</v>
      </c>
      <c r="E39" s="138" t="s">
        <v>220</v>
      </c>
      <c r="F39" s="132">
        <v>0</v>
      </c>
      <c r="G39" s="133" t="s">
        <v>183</v>
      </c>
      <c r="H39" s="132">
        <f>D39*1.2054</f>
        <v>8.8800000000000008</v>
      </c>
      <c r="I39" s="132">
        <f>SUM(F39*H39)</f>
        <v>0</v>
      </c>
      <c r="J39" s="44"/>
    </row>
    <row r="40" spans="1:13" s="1" customFormat="1" ht="15">
      <c r="A40"/>
      <c r="B40" s="264" t="s">
        <v>209</v>
      </c>
      <c r="C40" s="139" t="s">
        <v>221</v>
      </c>
      <c r="D40" s="137">
        <v>26.51</v>
      </c>
      <c r="E40" s="138" t="s">
        <v>222</v>
      </c>
      <c r="F40" s="132">
        <v>0</v>
      </c>
      <c r="G40" s="133" t="s">
        <v>15</v>
      </c>
      <c r="H40" s="132">
        <f>D40*1.2054</f>
        <v>31.96</v>
      </c>
      <c r="I40" s="132">
        <f>SUM(F40*H40)</f>
        <v>0</v>
      </c>
      <c r="J40" s="44"/>
    </row>
    <row r="41" spans="1:13" ht="17.25" thickBot="1">
      <c r="B41" s="35"/>
      <c r="C41" s="36"/>
      <c r="D41" s="230"/>
      <c r="E41" s="38" t="s">
        <v>16</v>
      </c>
      <c r="F41" s="41"/>
      <c r="G41" s="39"/>
      <c r="H41" s="231"/>
      <c r="I41" s="41"/>
      <c r="J41" s="42">
        <f>SUM(I38:I40)</f>
        <v>0</v>
      </c>
      <c r="L41" s="53"/>
    </row>
    <row r="42" spans="1:13" ht="17.25" thickBot="1">
      <c r="A42" s="2"/>
      <c r="B42" s="88">
        <v>9</v>
      </c>
      <c r="C42" s="89"/>
      <c r="D42" s="90"/>
      <c r="E42" s="91" t="s">
        <v>210</v>
      </c>
      <c r="F42" s="257"/>
      <c r="G42" s="258"/>
      <c r="H42" s="259"/>
      <c r="I42" s="26"/>
      <c r="J42" s="43"/>
      <c r="L42" s="53"/>
    </row>
    <row r="43" spans="1:13" ht="16.5">
      <c r="B43" s="232"/>
      <c r="C43" s="233"/>
      <c r="D43" s="234"/>
      <c r="E43" s="235" t="s">
        <v>211</v>
      </c>
      <c r="F43" s="132"/>
      <c r="G43" s="133"/>
      <c r="H43" s="132"/>
      <c r="I43" s="7"/>
      <c r="J43" s="44"/>
      <c r="L43" s="53"/>
    </row>
    <row r="44" spans="1:13" ht="15">
      <c r="B44" s="238" t="s">
        <v>193</v>
      </c>
      <c r="C44" s="139" t="s">
        <v>212</v>
      </c>
      <c r="D44" s="137">
        <v>34.61</v>
      </c>
      <c r="E44" s="239" t="s">
        <v>213</v>
      </c>
      <c r="F44" s="132">
        <v>0</v>
      </c>
      <c r="G44" s="133" t="s">
        <v>15</v>
      </c>
      <c r="H44" s="132">
        <f>D44*1.2054</f>
        <v>41.72</v>
      </c>
      <c r="I44" s="132">
        <f>SUM(F44*H44)</f>
        <v>0</v>
      </c>
      <c r="J44" s="44"/>
      <c r="L44" s="53"/>
    </row>
    <row r="45" spans="1:13" ht="17.25" thickBot="1">
      <c r="B45" s="240"/>
      <c r="C45" s="260" t="s">
        <v>0</v>
      </c>
      <c r="D45" s="230"/>
      <c r="E45" s="38" t="s">
        <v>16</v>
      </c>
      <c r="F45" s="261"/>
      <c r="G45" s="262"/>
      <c r="H45" s="263"/>
      <c r="I45" s="41"/>
      <c r="J45" s="42">
        <f>SUM(I43:I44)</f>
        <v>0</v>
      </c>
      <c r="L45" s="53"/>
    </row>
    <row r="46" spans="1:13" ht="17.25" thickBot="1">
      <c r="B46" s="54"/>
      <c r="C46" s="77"/>
      <c r="D46" s="40"/>
      <c r="E46" s="38"/>
      <c r="F46" s="136"/>
      <c r="G46" s="39"/>
      <c r="H46" s="40"/>
      <c r="I46" s="41"/>
      <c r="J46" s="103"/>
    </row>
    <row r="47" spans="1:13" ht="18" thickBot="1">
      <c r="B47" s="104"/>
      <c r="C47" s="105"/>
      <c r="D47" s="106"/>
      <c r="E47" s="107" t="s">
        <v>22</v>
      </c>
      <c r="F47" s="108"/>
      <c r="G47" s="109"/>
      <c r="H47" s="110"/>
      <c r="I47" s="111"/>
      <c r="J47" s="112">
        <f>SUM(I9:I44)</f>
        <v>7309.21</v>
      </c>
    </row>
    <row r="48" spans="1:13" ht="15">
      <c r="B48" s="31" t="s">
        <v>0</v>
      </c>
      <c r="C48" s="279" t="str">
        <f>[1]Lista!C23</f>
        <v>Maravilha (SC), 26 de Fevereiro de 2016.</v>
      </c>
      <c r="D48" s="279"/>
      <c r="E48" s="279"/>
      <c r="F48" s="7"/>
      <c r="G48" s="56"/>
      <c r="H48" s="7"/>
      <c r="I48" s="56"/>
      <c r="J48" s="57"/>
    </row>
    <row r="49" spans="1:13" ht="16.5">
      <c r="B49" s="3" t="s">
        <v>23</v>
      </c>
      <c r="C49" s="31"/>
      <c r="D49" s="33"/>
      <c r="E49" s="58"/>
      <c r="F49" s="59"/>
      <c r="G49" s="59"/>
      <c r="H49" s="59"/>
      <c r="I49" s="59"/>
      <c r="J49" s="7"/>
    </row>
    <row r="50" spans="1:13" ht="16.5">
      <c r="B50" s="3" t="s">
        <v>24</v>
      </c>
      <c r="C50" s="31"/>
      <c r="D50" s="33"/>
      <c r="E50" s="58"/>
      <c r="F50" s="59"/>
      <c r="G50" s="59"/>
      <c r="H50" s="59"/>
      <c r="I50" s="59"/>
      <c r="J50" s="7"/>
    </row>
    <row r="51" spans="1:13" ht="16.5">
      <c r="B51" s="3" t="s">
        <v>128</v>
      </c>
      <c r="C51" s="3"/>
      <c r="D51" s="4"/>
      <c r="F51" s="60"/>
      <c r="G51" s="60"/>
      <c r="H51" s="60"/>
      <c r="I51" s="60"/>
      <c r="J51" s="7"/>
    </row>
    <row r="52" spans="1:13" ht="16.5">
      <c r="B52" s="3" t="s">
        <v>165</v>
      </c>
      <c r="C52" s="3"/>
      <c r="D52" s="8"/>
      <c r="F52" s="280" t="s">
        <v>25</v>
      </c>
      <c r="G52" s="280"/>
      <c r="H52" s="280"/>
      <c r="I52" s="280"/>
      <c r="J52" s="7"/>
    </row>
    <row r="53" spans="1:13" ht="16.5">
      <c r="B53" s="3"/>
      <c r="C53" s="3"/>
      <c r="D53" s="8"/>
      <c r="F53" s="281" t="s">
        <v>26</v>
      </c>
      <c r="G53" s="281"/>
      <c r="H53" s="281"/>
      <c r="I53" s="281"/>
      <c r="J53" s="7"/>
    </row>
    <row r="54" spans="1:13" s="1" customFormat="1" ht="15.75">
      <c r="A54"/>
      <c r="B54" s="61" t="s">
        <v>249</v>
      </c>
      <c r="C54" s="61"/>
      <c r="D54" s="62"/>
      <c r="E54" s="61"/>
      <c r="F54" s="282" t="s">
        <v>27</v>
      </c>
      <c r="G54" s="282"/>
      <c r="H54" s="282"/>
      <c r="I54" s="282"/>
      <c r="J54" s="8"/>
      <c r="M54"/>
    </row>
    <row r="55" spans="1:13" s="1" customFormat="1" ht="15.75">
      <c r="A55"/>
      <c r="B55" s="61" t="s">
        <v>250</v>
      </c>
      <c r="C55" s="61"/>
      <c r="D55" s="62"/>
      <c r="E55" s="61"/>
      <c r="F55" s="63"/>
      <c r="G55" s="64"/>
      <c r="H55" s="65"/>
      <c r="I55" s="7"/>
      <c r="J55" s="8"/>
      <c r="M55"/>
    </row>
    <row r="56" spans="1:13" s="1" customFormat="1" ht="17.25" thickBot="1">
      <c r="A56"/>
      <c r="B56" s="66" t="s">
        <v>251</v>
      </c>
      <c r="C56" s="49"/>
      <c r="D56" s="9"/>
      <c r="E56" s="49"/>
      <c r="F56" s="67"/>
      <c r="G56" s="68"/>
      <c r="H56" s="69"/>
      <c r="I56" s="9"/>
      <c r="J56" s="9"/>
      <c r="M56"/>
    </row>
    <row r="57" spans="1:13" s="1" customFormat="1" ht="16.5">
      <c r="A57"/>
      <c r="B57" s="70" t="s">
        <v>28</v>
      </c>
      <c r="C57" s="71"/>
      <c r="D57" s="72"/>
      <c r="E57" s="71"/>
      <c r="F57" s="73"/>
      <c r="G57" s="74"/>
      <c r="H57" s="75"/>
      <c r="I57" s="72"/>
      <c r="J57" s="116"/>
      <c r="M57"/>
    </row>
    <row r="58" spans="1:13" s="1" customFormat="1" ht="17.25" thickBot="1">
      <c r="A58"/>
      <c r="B58" s="76" t="s">
        <v>29</v>
      </c>
      <c r="C58" s="77"/>
      <c r="D58" s="41"/>
      <c r="E58" s="77"/>
      <c r="F58" s="78"/>
      <c r="G58" s="79"/>
      <c r="H58" s="80"/>
      <c r="I58" s="41"/>
      <c r="J58" s="55"/>
      <c r="M58"/>
    </row>
  </sheetData>
  <mergeCells count="5">
    <mergeCell ref="B1:J1"/>
    <mergeCell ref="C48:E48"/>
    <mergeCell ref="F52:I52"/>
    <mergeCell ref="F53:I53"/>
    <mergeCell ref="F54:I54"/>
  </mergeCells>
  <pageMargins left="0.78740157480314965" right="0.78740157480314965" top="2.1653543307086616" bottom="0.59055118110236227" header="0" footer="0"/>
  <pageSetup scale="53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19" zoomScale="80" zoomScaleNormal="80" workbookViewId="0">
      <selection activeCell="D25" sqref="D25:D27"/>
    </sheetView>
  </sheetViews>
  <sheetFormatPr defaultRowHeight="12.75"/>
  <cols>
    <col min="2" max="2" width="8" customWidth="1"/>
    <col min="3" max="3" width="16.7109375" customWidth="1"/>
    <col min="4" max="4" width="10.7109375" style="1" customWidth="1"/>
    <col min="5" max="5" width="63.7109375" customWidth="1"/>
    <col min="6" max="6" width="10.7109375" style="53" customWidth="1"/>
    <col min="7" max="7" width="7.85546875" style="113" customWidth="1"/>
    <col min="8" max="8" width="14.7109375" style="1" customWidth="1"/>
    <col min="9" max="9" width="12.7109375" style="81" customWidth="1"/>
    <col min="10" max="10" width="14.85546875" style="53" bestFit="1" customWidth="1"/>
    <col min="11" max="11" width="12.7109375" style="1" customWidth="1"/>
    <col min="12" max="12" width="11.5703125" style="1" bestFit="1" customWidth="1"/>
    <col min="258" max="258" width="7" customWidth="1"/>
    <col min="259" max="259" width="16.7109375" customWidth="1"/>
    <col min="260" max="260" width="10.7109375" customWidth="1"/>
    <col min="261" max="261" width="63.7109375" customWidth="1"/>
    <col min="262" max="262" width="10.7109375" customWidth="1"/>
    <col min="263" max="263" width="6.7109375" customWidth="1"/>
    <col min="264" max="264" width="14.7109375" customWidth="1"/>
    <col min="265" max="265" width="12.7109375" customWidth="1"/>
    <col min="266" max="266" width="13.7109375" customWidth="1"/>
    <col min="267" max="267" width="12.7109375" customWidth="1"/>
    <col min="268" max="268" width="11.5703125" bestFit="1" customWidth="1"/>
    <col min="514" max="514" width="7" customWidth="1"/>
    <col min="515" max="515" width="16.7109375" customWidth="1"/>
    <col min="516" max="516" width="10.7109375" customWidth="1"/>
    <col min="517" max="517" width="63.7109375" customWidth="1"/>
    <col min="518" max="518" width="10.7109375" customWidth="1"/>
    <col min="519" max="519" width="6.7109375" customWidth="1"/>
    <col min="520" max="520" width="14.7109375" customWidth="1"/>
    <col min="521" max="521" width="12.7109375" customWidth="1"/>
    <col min="522" max="522" width="13.7109375" customWidth="1"/>
    <col min="523" max="523" width="12.7109375" customWidth="1"/>
    <col min="524" max="524" width="11.5703125" bestFit="1" customWidth="1"/>
    <col min="770" max="770" width="7" customWidth="1"/>
    <col min="771" max="771" width="16.7109375" customWidth="1"/>
    <col min="772" max="772" width="10.7109375" customWidth="1"/>
    <col min="773" max="773" width="63.7109375" customWidth="1"/>
    <col min="774" max="774" width="10.7109375" customWidth="1"/>
    <col min="775" max="775" width="6.7109375" customWidth="1"/>
    <col min="776" max="776" width="14.7109375" customWidth="1"/>
    <col min="777" max="777" width="12.7109375" customWidth="1"/>
    <col min="778" max="778" width="13.7109375" customWidth="1"/>
    <col min="779" max="779" width="12.7109375" customWidth="1"/>
    <col min="780" max="780" width="11.5703125" bestFit="1" customWidth="1"/>
    <col min="1026" max="1026" width="7" customWidth="1"/>
    <col min="1027" max="1027" width="16.7109375" customWidth="1"/>
    <col min="1028" max="1028" width="10.7109375" customWidth="1"/>
    <col min="1029" max="1029" width="63.7109375" customWidth="1"/>
    <col min="1030" max="1030" width="10.7109375" customWidth="1"/>
    <col min="1031" max="1031" width="6.7109375" customWidth="1"/>
    <col min="1032" max="1032" width="14.7109375" customWidth="1"/>
    <col min="1033" max="1033" width="12.7109375" customWidth="1"/>
    <col min="1034" max="1034" width="13.7109375" customWidth="1"/>
    <col min="1035" max="1035" width="12.7109375" customWidth="1"/>
    <col min="1036" max="1036" width="11.5703125" bestFit="1" customWidth="1"/>
    <col min="1282" max="1282" width="7" customWidth="1"/>
    <col min="1283" max="1283" width="16.7109375" customWidth="1"/>
    <col min="1284" max="1284" width="10.7109375" customWidth="1"/>
    <col min="1285" max="1285" width="63.7109375" customWidth="1"/>
    <col min="1286" max="1286" width="10.7109375" customWidth="1"/>
    <col min="1287" max="1287" width="6.7109375" customWidth="1"/>
    <col min="1288" max="1288" width="14.7109375" customWidth="1"/>
    <col min="1289" max="1289" width="12.7109375" customWidth="1"/>
    <col min="1290" max="1290" width="13.7109375" customWidth="1"/>
    <col min="1291" max="1291" width="12.7109375" customWidth="1"/>
    <col min="1292" max="1292" width="11.5703125" bestFit="1" customWidth="1"/>
    <col min="1538" max="1538" width="7" customWidth="1"/>
    <col min="1539" max="1539" width="16.7109375" customWidth="1"/>
    <col min="1540" max="1540" width="10.7109375" customWidth="1"/>
    <col min="1541" max="1541" width="63.7109375" customWidth="1"/>
    <col min="1542" max="1542" width="10.7109375" customWidth="1"/>
    <col min="1543" max="1543" width="6.7109375" customWidth="1"/>
    <col min="1544" max="1544" width="14.7109375" customWidth="1"/>
    <col min="1545" max="1545" width="12.7109375" customWidth="1"/>
    <col min="1546" max="1546" width="13.7109375" customWidth="1"/>
    <col min="1547" max="1547" width="12.7109375" customWidth="1"/>
    <col min="1548" max="1548" width="11.5703125" bestFit="1" customWidth="1"/>
    <col min="1794" max="1794" width="7" customWidth="1"/>
    <col min="1795" max="1795" width="16.7109375" customWidth="1"/>
    <col min="1796" max="1796" width="10.7109375" customWidth="1"/>
    <col min="1797" max="1797" width="63.7109375" customWidth="1"/>
    <col min="1798" max="1798" width="10.7109375" customWidth="1"/>
    <col min="1799" max="1799" width="6.7109375" customWidth="1"/>
    <col min="1800" max="1800" width="14.7109375" customWidth="1"/>
    <col min="1801" max="1801" width="12.7109375" customWidth="1"/>
    <col min="1802" max="1802" width="13.7109375" customWidth="1"/>
    <col min="1803" max="1803" width="12.7109375" customWidth="1"/>
    <col min="1804" max="1804" width="11.5703125" bestFit="1" customWidth="1"/>
    <col min="2050" max="2050" width="7" customWidth="1"/>
    <col min="2051" max="2051" width="16.7109375" customWidth="1"/>
    <col min="2052" max="2052" width="10.7109375" customWidth="1"/>
    <col min="2053" max="2053" width="63.7109375" customWidth="1"/>
    <col min="2054" max="2054" width="10.7109375" customWidth="1"/>
    <col min="2055" max="2055" width="6.7109375" customWidth="1"/>
    <col min="2056" max="2056" width="14.7109375" customWidth="1"/>
    <col min="2057" max="2057" width="12.7109375" customWidth="1"/>
    <col min="2058" max="2058" width="13.7109375" customWidth="1"/>
    <col min="2059" max="2059" width="12.7109375" customWidth="1"/>
    <col min="2060" max="2060" width="11.5703125" bestFit="1" customWidth="1"/>
    <col min="2306" max="2306" width="7" customWidth="1"/>
    <col min="2307" max="2307" width="16.7109375" customWidth="1"/>
    <col min="2308" max="2308" width="10.7109375" customWidth="1"/>
    <col min="2309" max="2309" width="63.7109375" customWidth="1"/>
    <col min="2310" max="2310" width="10.7109375" customWidth="1"/>
    <col min="2311" max="2311" width="6.7109375" customWidth="1"/>
    <col min="2312" max="2312" width="14.7109375" customWidth="1"/>
    <col min="2313" max="2313" width="12.7109375" customWidth="1"/>
    <col min="2314" max="2314" width="13.7109375" customWidth="1"/>
    <col min="2315" max="2315" width="12.7109375" customWidth="1"/>
    <col min="2316" max="2316" width="11.5703125" bestFit="1" customWidth="1"/>
    <col min="2562" max="2562" width="7" customWidth="1"/>
    <col min="2563" max="2563" width="16.7109375" customWidth="1"/>
    <col min="2564" max="2564" width="10.7109375" customWidth="1"/>
    <col min="2565" max="2565" width="63.7109375" customWidth="1"/>
    <col min="2566" max="2566" width="10.7109375" customWidth="1"/>
    <col min="2567" max="2567" width="6.7109375" customWidth="1"/>
    <col min="2568" max="2568" width="14.7109375" customWidth="1"/>
    <col min="2569" max="2569" width="12.7109375" customWidth="1"/>
    <col min="2570" max="2570" width="13.7109375" customWidth="1"/>
    <col min="2571" max="2571" width="12.7109375" customWidth="1"/>
    <col min="2572" max="2572" width="11.5703125" bestFit="1" customWidth="1"/>
    <col min="2818" max="2818" width="7" customWidth="1"/>
    <col min="2819" max="2819" width="16.7109375" customWidth="1"/>
    <col min="2820" max="2820" width="10.7109375" customWidth="1"/>
    <col min="2821" max="2821" width="63.7109375" customWidth="1"/>
    <col min="2822" max="2822" width="10.7109375" customWidth="1"/>
    <col min="2823" max="2823" width="6.7109375" customWidth="1"/>
    <col min="2824" max="2824" width="14.7109375" customWidth="1"/>
    <col min="2825" max="2825" width="12.7109375" customWidth="1"/>
    <col min="2826" max="2826" width="13.7109375" customWidth="1"/>
    <col min="2827" max="2827" width="12.7109375" customWidth="1"/>
    <col min="2828" max="2828" width="11.5703125" bestFit="1" customWidth="1"/>
    <col min="3074" max="3074" width="7" customWidth="1"/>
    <col min="3075" max="3075" width="16.7109375" customWidth="1"/>
    <col min="3076" max="3076" width="10.7109375" customWidth="1"/>
    <col min="3077" max="3077" width="63.7109375" customWidth="1"/>
    <col min="3078" max="3078" width="10.7109375" customWidth="1"/>
    <col min="3079" max="3079" width="6.7109375" customWidth="1"/>
    <col min="3080" max="3080" width="14.7109375" customWidth="1"/>
    <col min="3081" max="3081" width="12.7109375" customWidth="1"/>
    <col min="3082" max="3082" width="13.7109375" customWidth="1"/>
    <col min="3083" max="3083" width="12.7109375" customWidth="1"/>
    <col min="3084" max="3084" width="11.5703125" bestFit="1" customWidth="1"/>
    <col min="3330" max="3330" width="7" customWidth="1"/>
    <col min="3331" max="3331" width="16.7109375" customWidth="1"/>
    <col min="3332" max="3332" width="10.7109375" customWidth="1"/>
    <col min="3333" max="3333" width="63.7109375" customWidth="1"/>
    <col min="3334" max="3334" width="10.7109375" customWidth="1"/>
    <col min="3335" max="3335" width="6.7109375" customWidth="1"/>
    <col min="3336" max="3336" width="14.7109375" customWidth="1"/>
    <col min="3337" max="3337" width="12.7109375" customWidth="1"/>
    <col min="3338" max="3338" width="13.7109375" customWidth="1"/>
    <col min="3339" max="3339" width="12.7109375" customWidth="1"/>
    <col min="3340" max="3340" width="11.5703125" bestFit="1" customWidth="1"/>
    <col min="3586" max="3586" width="7" customWidth="1"/>
    <col min="3587" max="3587" width="16.7109375" customWidth="1"/>
    <col min="3588" max="3588" width="10.7109375" customWidth="1"/>
    <col min="3589" max="3589" width="63.7109375" customWidth="1"/>
    <col min="3590" max="3590" width="10.7109375" customWidth="1"/>
    <col min="3591" max="3591" width="6.7109375" customWidth="1"/>
    <col min="3592" max="3592" width="14.7109375" customWidth="1"/>
    <col min="3593" max="3593" width="12.7109375" customWidth="1"/>
    <col min="3594" max="3594" width="13.7109375" customWidth="1"/>
    <col min="3595" max="3595" width="12.7109375" customWidth="1"/>
    <col min="3596" max="3596" width="11.5703125" bestFit="1" customWidth="1"/>
    <col min="3842" max="3842" width="7" customWidth="1"/>
    <col min="3843" max="3843" width="16.7109375" customWidth="1"/>
    <col min="3844" max="3844" width="10.7109375" customWidth="1"/>
    <col min="3845" max="3845" width="63.7109375" customWidth="1"/>
    <col min="3846" max="3846" width="10.7109375" customWidth="1"/>
    <col min="3847" max="3847" width="6.7109375" customWidth="1"/>
    <col min="3848" max="3848" width="14.7109375" customWidth="1"/>
    <col min="3849" max="3849" width="12.7109375" customWidth="1"/>
    <col min="3850" max="3850" width="13.7109375" customWidth="1"/>
    <col min="3851" max="3851" width="12.7109375" customWidth="1"/>
    <col min="3852" max="3852" width="11.5703125" bestFit="1" customWidth="1"/>
    <col min="4098" max="4098" width="7" customWidth="1"/>
    <col min="4099" max="4099" width="16.7109375" customWidth="1"/>
    <col min="4100" max="4100" width="10.7109375" customWidth="1"/>
    <col min="4101" max="4101" width="63.7109375" customWidth="1"/>
    <col min="4102" max="4102" width="10.7109375" customWidth="1"/>
    <col min="4103" max="4103" width="6.7109375" customWidth="1"/>
    <col min="4104" max="4104" width="14.7109375" customWidth="1"/>
    <col min="4105" max="4105" width="12.7109375" customWidth="1"/>
    <col min="4106" max="4106" width="13.7109375" customWidth="1"/>
    <col min="4107" max="4107" width="12.7109375" customWidth="1"/>
    <col min="4108" max="4108" width="11.5703125" bestFit="1" customWidth="1"/>
    <col min="4354" max="4354" width="7" customWidth="1"/>
    <col min="4355" max="4355" width="16.7109375" customWidth="1"/>
    <col min="4356" max="4356" width="10.7109375" customWidth="1"/>
    <col min="4357" max="4357" width="63.7109375" customWidth="1"/>
    <col min="4358" max="4358" width="10.7109375" customWidth="1"/>
    <col min="4359" max="4359" width="6.7109375" customWidth="1"/>
    <col min="4360" max="4360" width="14.7109375" customWidth="1"/>
    <col min="4361" max="4361" width="12.7109375" customWidth="1"/>
    <col min="4362" max="4362" width="13.7109375" customWidth="1"/>
    <col min="4363" max="4363" width="12.7109375" customWidth="1"/>
    <col min="4364" max="4364" width="11.5703125" bestFit="1" customWidth="1"/>
    <col min="4610" max="4610" width="7" customWidth="1"/>
    <col min="4611" max="4611" width="16.7109375" customWidth="1"/>
    <col min="4612" max="4612" width="10.7109375" customWidth="1"/>
    <col min="4613" max="4613" width="63.7109375" customWidth="1"/>
    <col min="4614" max="4614" width="10.7109375" customWidth="1"/>
    <col min="4615" max="4615" width="6.7109375" customWidth="1"/>
    <col min="4616" max="4616" width="14.7109375" customWidth="1"/>
    <col min="4617" max="4617" width="12.7109375" customWidth="1"/>
    <col min="4618" max="4618" width="13.7109375" customWidth="1"/>
    <col min="4619" max="4619" width="12.7109375" customWidth="1"/>
    <col min="4620" max="4620" width="11.5703125" bestFit="1" customWidth="1"/>
    <col min="4866" max="4866" width="7" customWidth="1"/>
    <col min="4867" max="4867" width="16.7109375" customWidth="1"/>
    <col min="4868" max="4868" width="10.7109375" customWidth="1"/>
    <col min="4869" max="4869" width="63.7109375" customWidth="1"/>
    <col min="4870" max="4870" width="10.7109375" customWidth="1"/>
    <col min="4871" max="4871" width="6.7109375" customWidth="1"/>
    <col min="4872" max="4872" width="14.7109375" customWidth="1"/>
    <col min="4873" max="4873" width="12.7109375" customWidth="1"/>
    <col min="4874" max="4874" width="13.7109375" customWidth="1"/>
    <col min="4875" max="4875" width="12.7109375" customWidth="1"/>
    <col min="4876" max="4876" width="11.5703125" bestFit="1" customWidth="1"/>
    <col min="5122" max="5122" width="7" customWidth="1"/>
    <col min="5123" max="5123" width="16.7109375" customWidth="1"/>
    <col min="5124" max="5124" width="10.7109375" customWidth="1"/>
    <col min="5125" max="5125" width="63.7109375" customWidth="1"/>
    <col min="5126" max="5126" width="10.7109375" customWidth="1"/>
    <col min="5127" max="5127" width="6.7109375" customWidth="1"/>
    <col min="5128" max="5128" width="14.7109375" customWidth="1"/>
    <col min="5129" max="5129" width="12.7109375" customWidth="1"/>
    <col min="5130" max="5130" width="13.7109375" customWidth="1"/>
    <col min="5131" max="5131" width="12.7109375" customWidth="1"/>
    <col min="5132" max="5132" width="11.5703125" bestFit="1" customWidth="1"/>
    <col min="5378" max="5378" width="7" customWidth="1"/>
    <col min="5379" max="5379" width="16.7109375" customWidth="1"/>
    <col min="5380" max="5380" width="10.7109375" customWidth="1"/>
    <col min="5381" max="5381" width="63.7109375" customWidth="1"/>
    <col min="5382" max="5382" width="10.7109375" customWidth="1"/>
    <col min="5383" max="5383" width="6.7109375" customWidth="1"/>
    <col min="5384" max="5384" width="14.7109375" customWidth="1"/>
    <col min="5385" max="5385" width="12.7109375" customWidth="1"/>
    <col min="5386" max="5386" width="13.7109375" customWidth="1"/>
    <col min="5387" max="5387" width="12.7109375" customWidth="1"/>
    <col min="5388" max="5388" width="11.5703125" bestFit="1" customWidth="1"/>
    <col min="5634" max="5634" width="7" customWidth="1"/>
    <col min="5635" max="5635" width="16.7109375" customWidth="1"/>
    <col min="5636" max="5636" width="10.7109375" customWidth="1"/>
    <col min="5637" max="5637" width="63.7109375" customWidth="1"/>
    <col min="5638" max="5638" width="10.7109375" customWidth="1"/>
    <col min="5639" max="5639" width="6.7109375" customWidth="1"/>
    <col min="5640" max="5640" width="14.7109375" customWidth="1"/>
    <col min="5641" max="5641" width="12.7109375" customWidth="1"/>
    <col min="5642" max="5642" width="13.7109375" customWidth="1"/>
    <col min="5643" max="5643" width="12.7109375" customWidth="1"/>
    <col min="5644" max="5644" width="11.5703125" bestFit="1" customWidth="1"/>
    <col min="5890" max="5890" width="7" customWidth="1"/>
    <col min="5891" max="5891" width="16.7109375" customWidth="1"/>
    <col min="5892" max="5892" width="10.7109375" customWidth="1"/>
    <col min="5893" max="5893" width="63.7109375" customWidth="1"/>
    <col min="5894" max="5894" width="10.7109375" customWidth="1"/>
    <col min="5895" max="5895" width="6.7109375" customWidth="1"/>
    <col min="5896" max="5896" width="14.7109375" customWidth="1"/>
    <col min="5897" max="5897" width="12.7109375" customWidth="1"/>
    <col min="5898" max="5898" width="13.7109375" customWidth="1"/>
    <col min="5899" max="5899" width="12.7109375" customWidth="1"/>
    <col min="5900" max="5900" width="11.5703125" bestFit="1" customWidth="1"/>
    <col min="6146" max="6146" width="7" customWidth="1"/>
    <col min="6147" max="6147" width="16.7109375" customWidth="1"/>
    <col min="6148" max="6148" width="10.7109375" customWidth="1"/>
    <col min="6149" max="6149" width="63.7109375" customWidth="1"/>
    <col min="6150" max="6150" width="10.7109375" customWidth="1"/>
    <col min="6151" max="6151" width="6.7109375" customWidth="1"/>
    <col min="6152" max="6152" width="14.7109375" customWidth="1"/>
    <col min="6153" max="6153" width="12.7109375" customWidth="1"/>
    <col min="6154" max="6154" width="13.7109375" customWidth="1"/>
    <col min="6155" max="6155" width="12.7109375" customWidth="1"/>
    <col min="6156" max="6156" width="11.5703125" bestFit="1" customWidth="1"/>
    <col min="6402" max="6402" width="7" customWidth="1"/>
    <col min="6403" max="6403" width="16.7109375" customWidth="1"/>
    <col min="6404" max="6404" width="10.7109375" customWidth="1"/>
    <col min="6405" max="6405" width="63.7109375" customWidth="1"/>
    <col min="6406" max="6406" width="10.7109375" customWidth="1"/>
    <col min="6407" max="6407" width="6.7109375" customWidth="1"/>
    <col min="6408" max="6408" width="14.7109375" customWidth="1"/>
    <col min="6409" max="6409" width="12.7109375" customWidth="1"/>
    <col min="6410" max="6410" width="13.7109375" customWidth="1"/>
    <col min="6411" max="6411" width="12.7109375" customWidth="1"/>
    <col min="6412" max="6412" width="11.5703125" bestFit="1" customWidth="1"/>
    <col min="6658" max="6658" width="7" customWidth="1"/>
    <col min="6659" max="6659" width="16.7109375" customWidth="1"/>
    <col min="6660" max="6660" width="10.7109375" customWidth="1"/>
    <col min="6661" max="6661" width="63.7109375" customWidth="1"/>
    <col min="6662" max="6662" width="10.7109375" customWidth="1"/>
    <col min="6663" max="6663" width="6.7109375" customWidth="1"/>
    <col min="6664" max="6664" width="14.7109375" customWidth="1"/>
    <col min="6665" max="6665" width="12.7109375" customWidth="1"/>
    <col min="6666" max="6666" width="13.7109375" customWidth="1"/>
    <col min="6667" max="6667" width="12.7109375" customWidth="1"/>
    <col min="6668" max="6668" width="11.5703125" bestFit="1" customWidth="1"/>
    <col min="6914" max="6914" width="7" customWidth="1"/>
    <col min="6915" max="6915" width="16.7109375" customWidth="1"/>
    <col min="6916" max="6916" width="10.7109375" customWidth="1"/>
    <col min="6917" max="6917" width="63.7109375" customWidth="1"/>
    <col min="6918" max="6918" width="10.7109375" customWidth="1"/>
    <col min="6919" max="6919" width="6.7109375" customWidth="1"/>
    <col min="6920" max="6920" width="14.7109375" customWidth="1"/>
    <col min="6921" max="6921" width="12.7109375" customWidth="1"/>
    <col min="6922" max="6922" width="13.7109375" customWidth="1"/>
    <col min="6923" max="6923" width="12.7109375" customWidth="1"/>
    <col min="6924" max="6924" width="11.5703125" bestFit="1" customWidth="1"/>
    <col min="7170" max="7170" width="7" customWidth="1"/>
    <col min="7171" max="7171" width="16.7109375" customWidth="1"/>
    <col min="7172" max="7172" width="10.7109375" customWidth="1"/>
    <col min="7173" max="7173" width="63.7109375" customWidth="1"/>
    <col min="7174" max="7174" width="10.7109375" customWidth="1"/>
    <col min="7175" max="7175" width="6.7109375" customWidth="1"/>
    <col min="7176" max="7176" width="14.7109375" customWidth="1"/>
    <col min="7177" max="7177" width="12.7109375" customWidth="1"/>
    <col min="7178" max="7178" width="13.7109375" customWidth="1"/>
    <col min="7179" max="7179" width="12.7109375" customWidth="1"/>
    <col min="7180" max="7180" width="11.5703125" bestFit="1" customWidth="1"/>
    <col min="7426" max="7426" width="7" customWidth="1"/>
    <col min="7427" max="7427" width="16.7109375" customWidth="1"/>
    <col min="7428" max="7428" width="10.7109375" customWidth="1"/>
    <col min="7429" max="7429" width="63.7109375" customWidth="1"/>
    <col min="7430" max="7430" width="10.7109375" customWidth="1"/>
    <col min="7431" max="7431" width="6.7109375" customWidth="1"/>
    <col min="7432" max="7432" width="14.7109375" customWidth="1"/>
    <col min="7433" max="7433" width="12.7109375" customWidth="1"/>
    <col min="7434" max="7434" width="13.7109375" customWidth="1"/>
    <col min="7435" max="7435" width="12.7109375" customWidth="1"/>
    <col min="7436" max="7436" width="11.5703125" bestFit="1" customWidth="1"/>
    <col min="7682" max="7682" width="7" customWidth="1"/>
    <col min="7683" max="7683" width="16.7109375" customWidth="1"/>
    <col min="7684" max="7684" width="10.7109375" customWidth="1"/>
    <col min="7685" max="7685" width="63.7109375" customWidth="1"/>
    <col min="7686" max="7686" width="10.7109375" customWidth="1"/>
    <col min="7687" max="7687" width="6.7109375" customWidth="1"/>
    <col min="7688" max="7688" width="14.7109375" customWidth="1"/>
    <col min="7689" max="7689" width="12.7109375" customWidth="1"/>
    <col min="7690" max="7690" width="13.7109375" customWidth="1"/>
    <col min="7691" max="7691" width="12.7109375" customWidth="1"/>
    <col min="7692" max="7692" width="11.5703125" bestFit="1" customWidth="1"/>
    <col min="7938" max="7938" width="7" customWidth="1"/>
    <col min="7939" max="7939" width="16.7109375" customWidth="1"/>
    <col min="7940" max="7940" width="10.7109375" customWidth="1"/>
    <col min="7941" max="7941" width="63.7109375" customWidth="1"/>
    <col min="7942" max="7942" width="10.7109375" customWidth="1"/>
    <col min="7943" max="7943" width="6.7109375" customWidth="1"/>
    <col min="7944" max="7944" width="14.7109375" customWidth="1"/>
    <col min="7945" max="7945" width="12.7109375" customWidth="1"/>
    <col min="7946" max="7946" width="13.7109375" customWidth="1"/>
    <col min="7947" max="7947" width="12.7109375" customWidth="1"/>
    <col min="7948" max="7948" width="11.5703125" bestFit="1" customWidth="1"/>
    <col min="8194" max="8194" width="7" customWidth="1"/>
    <col min="8195" max="8195" width="16.7109375" customWidth="1"/>
    <col min="8196" max="8196" width="10.7109375" customWidth="1"/>
    <col min="8197" max="8197" width="63.7109375" customWidth="1"/>
    <col min="8198" max="8198" width="10.7109375" customWidth="1"/>
    <col min="8199" max="8199" width="6.7109375" customWidth="1"/>
    <col min="8200" max="8200" width="14.7109375" customWidth="1"/>
    <col min="8201" max="8201" width="12.7109375" customWidth="1"/>
    <col min="8202" max="8202" width="13.7109375" customWidth="1"/>
    <col min="8203" max="8203" width="12.7109375" customWidth="1"/>
    <col min="8204" max="8204" width="11.5703125" bestFit="1" customWidth="1"/>
    <col min="8450" max="8450" width="7" customWidth="1"/>
    <col min="8451" max="8451" width="16.7109375" customWidth="1"/>
    <col min="8452" max="8452" width="10.7109375" customWidth="1"/>
    <col min="8453" max="8453" width="63.7109375" customWidth="1"/>
    <col min="8454" max="8454" width="10.7109375" customWidth="1"/>
    <col min="8455" max="8455" width="6.7109375" customWidth="1"/>
    <col min="8456" max="8456" width="14.7109375" customWidth="1"/>
    <col min="8457" max="8457" width="12.7109375" customWidth="1"/>
    <col min="8458" max="8458" width="13.7109375" customWidth="1"/>
    <col min="8459" max="8459" width="12.7109375" customWidth="1"/>
    <col min="8460" max="8460" width="11.5703125" bestFit="1" customWidth="1"/>
    <col min="8706" max="8706" width="7" customWidth="1"/>
    <col min="8707" max="8707" width="16.7109375" customWidth="1"/>
    <col min="8708" max="8708" width="10.7109375" customWidth="1"/>
    <col min="8709" max="8709" width="63.7109375" customWidth="1"/>
    <col min="8710" max="8710" width="10.7109375" customWidth="1"/>
    <col min="8711" max="8711" width="6.7109375" customWidth="1"/>
    <col min="8712" max="8712" width="14.7109375" customWidth="1"/>
    <col min="8713" max="8713" width="12.7109375" customWidth="1"/>
    <col min="8714" max="8714" width="13.7109375" customWidth="1"/>
    <col min="8715" max="8715" width="12.7109375" customWidth="1"/>
    <col min="8716" max="8716" width="11.5703125" bestFit="1" customWidth="1"/>
    <col min="8962" max="8962" width="7" customWidth="1"/>
    <col min="8963" max="8963" width="16.7109375" customWidth="1"/>
    <col min="8964" max="8964" width="10.7109375" customWidth="1"/>
    <col min="8965" max="8965" width="63.7109375" customWidth="1"/>
    <col min="8966" max="8966" width="10.7109375" customWidth="1"/>
    <col min="8967" max="8967" width="6.7109375" customWidth="1"/>
    <col min="8968" max="8968" width="14.7109375" customWidth="1"/>
    <col min="8969" max="8969" width="12.7109375" customWidth="1"/>
    <col min="8970" max="8970" width="13.7109375" customWidth="1"/>
    <col min="8971" max="8971" width="12.7109375" customWidth="1"/>
    <col min="8972" max="8972" width="11.5703125" bestFit="1" customWidth="1"/>
    <col min="9218" max="9218" width="7" customWidth="1"/>
    <col min="9219" max="9219" width="16.7109375" customWidth="1"/>
    <col min="9220" max="9220" width="10.7109375" customWidth="1"/>
    <col min="9221" max="9221" width="63.7109375" customWidth="1"/>
    <col min="9222" max="9222" width="10.7109375" customWidth="1"/>
    <col min="9223" max="9223" width="6.7109375" customWidth="1"/>
    <col min="9224" max="9224" width="14.7109375" customWidth="1"/>
    <col min="9225" max="9225" width="12.7109375" customWidth="1"/>
    <col min="9226" max="9226" width="13.7109375" customWidth="1"/>
    <col min="9227" max="9227" width="12.7109375" customWidth="1"/>
    <col min="9228" max="9228" width="11.5703125" bestFit="1" customWidth="1"/>
    <col min="9474" max="9474" width="7" customWidth="1"/>
    <col min="9475" max="9475" width="16.7109375" customWidth="1"/>
    <col min="9476" max="9476" width="10.7109375" customWidth="1"/>
    <col min="9477" max="9477" width="63.7109375" customWidth="1"/>
    <col min="9478" max="9478" width="10.7109375" customWidth="1"/>
    <col min="9479" max="9479" width="6.7109375" customWidth="1"/>
    <col min="9480" max="9480" width="14.7109375" customWidth="1"/>
    <col min="9481" max="9481" width="12.7109375" customWidth="1"/>
    <col min="9482" max="9482" width="13.7109375" customWidth="1"/>
    <col min="9483" max="9483" width="12.7109375" customWidth="1"/>
    <col min="9484" max="9484" width="11.5703125" bestFit="1" customWidth="1"/>
    <col min="9730" max="9730" width="7" customWidth="1"/>
    <col min="9731" max="9731" width="16.7109375" customWidth="1"/>
    <col min="9732" max="9732" width="10.7109375" customWidth="1"/>
    <col min="9733" max="9733" width="63.7109375" customWidth="1"/>
    <col min="9734" max="9734" width="10.7109375" customWidth="1"/>
    <col min="9735" max="9735" width="6.7109375" customWidth="1"/>
    <col min="9736" max="9736" width="14.7109375" customWidth="1"/>
    <col min="9737" max="9737" width="12.7109375" customWidth="1"/>
    <col min="9738" max="9738" width="13.7109375" customWidth="1"/>
    <col min="9739" max="9739" width="12.7109375" customWidth="1"/>
    <col min="9740" max="9740" width="11.5703125" bestFit="1" customWidth="1"/>
    <col min="9986" max="9986" width="7" customWidth="1"/>
    <col min="9987" max="9987" width="16.7109375" customWidth="1"/>
    <col min="9988" max="9988" width="10.7109375" customWidth="1"/>
    <col min="9989" max="9989" width="63.7109375" customWidth="1"/>
    <col min="9990" max="9990" width="10.7109375" customWidth="1"/>
    <col min="9991" max="9991" width="6.7109375" customWidth="1"/>
    <col min="9992" max="9992" width="14.7109375" customWidth="1"/>
    <col min="9993" max="9993" width="12.7109375" customWidth="1"/>
    <col min="9994" max="9994" width="13.7109375" customWidth="1"/>
    <col min="9995" max="9995" width="12.7109375" customWidth="1"/>
    <col min="9996" max="9996" width="11.5703125" bestFit="1" customWidth="1"/>
    <col min="10242" max="10242" width="7" customWidth="1"/>
    <col min="10243" max="10243" width="16.7109375" customWidth="1"/>
    <col min="10244" max="10244" width="10.7109375" customWidth="1"/>
    <col min="10245" max="10245" width="63.7109375" customWidth="1"/>
    <col min="10246" max="10246" width="10.7109375" customWidth="1"/>
    <col min="10247" max="10247" width="6.7109375" customWidth="1"/>
    <col min="10248" max="10248" width="14.7109375" customWidth="1"/>
    <col min="10249" max="10249" width="12.7109375" customWidth="1"/>
    <col min="10250" max="10250" width="13.7109375" customWidth="1"/>
    <col min="10251" max="10251" width="12.7109375" customWidth="1"/>
    <col min="10252" max="10252" width="11.5703125" bestFit="1" customWidth="1"/>
    <col min="10498" max="10498" width="7" customWidth="1"/>
    <col min="10499" max="10499" width="16.7109375" customWidth="1"/>
    <col min="10500" max="10500" width="10.7109375" customWidth="1"/>
    <col min="10501" max="10501" width="63.7109375" customWidth="1"/>
    <col min="10502" max="10502" width="10.7109375" customWidth="1"/>
    <col min="10503" max="10503" width="6.7109375" customWidth="1"/>
    <col min="10504" max="10504" width="14.7109375" customWidth="1"/>
    <col min="10505" max="10505" width="12.7109375" customWidth="1"/>
    <col min="10506" max="10506" width="13.7109375" customWidth="1"/>
    <col min="10507" max="10507" width="12.7109375" customWidth="1"/>
    <col min="10508" max="10508" width="11.5703125" bestFit="1" customWidth="1"/>
    <col min="10754" max="10754" width="7" customWidth="1"/>
    <col min="10755" max="10755" width="16.7109375" customWidth="1"/>
    <col min="10756" max="10756" width="10.7109375" customWidth="1"/>
    <col min="10757" max="10757" width="63.7109375" customWidth="1"/>
    <col min="10758" max="10758" width="10.7109375" customWidth="1"/>
    <col min="10759" max="10759" width="6.7109375" customWidth="1"/>
    <col min="10760" max="10760" width="14.7109375" customWidth="1"/>
    <col min="10761" max="10761" width="12.7109375" customWidth="1"/>
    <col min="10762" max="10762" width="13.7109375" customWidth="1"/>
    <col min="10763" max="10763" width="12.7109375" customWidth="1"/>
    <col min="10764" max="10764" width="11.5703125" bestFit="1" customWidth="1"/>
    <col min="11010" max="11010" width="7" customWidth="1"/>
    <col min="11011" max="11011" width="16.7109375" customWidth="1"/>
    <col min="11012" max="11012" width="10.7109375" customWidth="1"/>
    <col min="11013" max="11013" width="63.7109375" customWidth="1"/>
    <col min="11014" max="11014" width="10.7109375" customWidth="1"/>
    <col min="11015" max="11015" width="6.7109375" customWidth="1"/>
    <col min="11016" max="11016" width="14.7109375" customWidth="1"/>
    <col min="11017" max="11017" width="12.7109375" customWidth="1"/>
    <col min="11018" max="11018" width="13.7109375" customWidth="1"/>
    <col min="11019" max="11019" width="12.7109375" customWidth="1"/>
    <col min="11020" max="11020" width="11.5703125" bestFit="1" customWidth="1"/>
    <col min="11266" max="11266" width="7" customWidth="1"/>
    <col min="11267" max="11267" width="16.7109375" customWidth="1"/>
    <col min="11268" max="11268" width="10.7109375" customWidth="1"/>
    <col min="11269" max="11269" width="63.7109375" customWidth="1"/>
    <col min="11270" max="11270" width="10.7109375" customWidth="1"/>
    <col min="11271" max="11271" width="6.7109375" customWidth="1"/>
    <col min="11272" max="11272" width="14.7109375" customWidth="1"/>
    <col min="11273" max="11273" width="12.7109375" customWidth="1"/>
    <col min="11274" max="11274" width="13.7109375" customWidth="1"/>
    <col min="11275" max="11275" width="12.7109375" customWidth="1"/>
    <col min="11276" max="11276" width="11.5703125" bestFit="1" customWidth="1"/>
    <col min="11522" max="11522" width="7" customWidth="1"/>
    <col min="11523" max="11523" width="16.7109375" customWidth="1"/>
    <col min="11524" max="11524" width="10.7109375" customWidth="1"/>
    <col min="11525" max="11525" width="63.7109375" customWidth="1"/>
    <col min="11526" max="11526" width="10.7109375" customWidth="1"/>
    <col min="11527" max="11527" width="6.7109375" customWidth="1"/>
    <col min="11528" max="11528" width="14.7109375" customWidth="1"/>
    <col min="11529" max="11529" width="12.7109375" customWidth="1"/>
    <col min="11530" max="11530" width="13.7109375" customWidth="1"/>
    <col min="11531" max="11531" width="12.7109375" customWidth="1"/>
    <col min="11532" max="11532" width="11.5703125" bestFit="1" customWidth="1"/>
    <col min="11778" max="11778" width="7" customWidth="1"/>
    <col min="11779" max="11779" width="16.7109375" customWidth="1"/>
    <col min="11780" max="11780" width="10.7109375" customWidth="1"/>
    <col min="11781" max="11781" width="63.7109375" customWidth="1"/>
    <col min="11782" max="11782" width="10.7109375" customWidth="1"/>
    <col min="11783" max="11783" width="6.7109375" customWidth="1"/>
    <col min="11784" max="11784" width="14.7109375" customWidth="1"/>
    <col min="11785" max="11785" width="12.7109375" customWidth="1"/>
    <col min="11786" max="11786" width="13.7109375" customWidth="1"/>
    <col min="11787" max="11787" width="12.7109375" customWidth="1"/>
    <col min="11788" max="11788" width="11.5703125" bestFit="1" customWidth="1"/>
    <col min="12034" max="12034" width="7" customWidth="1"/>
    <col min="12035" max="12035" width="16.7109375" customWidth="1"/>
    <col min="12036" max="12036" width="10.7109375" customWidth="1"/>
    <col min="12037" max="12037" width="63.7109375" customWidth="1"/>
    <col min="12038" max="12038" width="10.7109375" customWidth="1"/>
    <col min="12039" max="12039" width="6.7109375" customWidth="1"/>
    <col min="12040" max="12040" width="14.7109375" customWidth="1"/>
    <col min="12041" max="12041" width="12.7109375" customWidth="1"/>
    <col min="12042" max="12042" width="13.7109375" customWidth="1"/>
    <col min="12043" max="12043" width="12.7109375" customWidth="1"/>
    <col min="12044" max="12044" width="11.5703125" bestFit="1" customWidth="1"/>
    <col min="12290" max="12290" width="7" customWidth="1"/>
    <col min="12291" max="12291" width="16.7109375" customWidth="1"/>
    <col min="12292" max="12292" width="10.7109375" customWidth="1"/>
    <col min="12293" max="12293" width="63.7109375" customWidth="1"/>
    <col min="12294" max="12294" width="10.7109375" customWidth="1"/>
    <col min="12295" max="12295" width="6.7109375" customWidth="1"/>
    <col min="12296" max="12296" width="14.7109375" customWidth="1"/>
    <col min="12297" max="12297" width="12.7109375" customWidth="1"/>
    <col min="12298" max="12298" width="13.7109375" customWidth="1"/>
    <col min="12299" max="12299" width="12.7109375" customWidth="1"/>
    <col min="12300" max="12300" width="11.5703125" bestFit="1" customWidth="1"/>
    <col min="12546" max="12546" width="7" customWidth="1"/>
    <col min="12547" max="12547" width="16.7109375" customWidth="1"/>
    <col min="12548" max="12548" width="10.7109375" customWidth="1"/>
    <col min="12549" max="12549" width="63.7109375" customWidth="1"/>
    <col min="12550" max="12550" width="10.7109375" customWidth="1"/>
    <col min="12551" max="12551" width="6.7109375" customWidth="1"/>
    <col min="12552" max="12552" width="14.7109375" customWidth="1"/>
    <col min="12553" max="12553" width="12.7109375" customWidth="1"/>
    <col min="12554" max="12554" width="13.7109375" customWidth="1"/>
    <col min="12555" max="12555" width="12.7109375" customWidth="1"/>
    <col min="12556" max="12556" width="11.5703125" bestFit="1" customWidth="1"/>
    <col min="12802" max="12802" width="7" customWidth="1"/>
    <col min="12803" max="12803" width="16.7109375" customWidth="1"/>
    <col min="12804" max="12804" width="10.7109375" customWidth="1"/>
    <col min="12805" max="12805" width="63.7109375" customWidth="1"/>
    <col min="12806" max="12806" width="10.7109375" customWidth="1"/>
    <col min="12807" max="12807" width="6.7109375" customWidth="1"/>
    <col min="12808" max="12808" width="14.7109375" customWidth="1"/>
    <col min="12809" max="12809" width="12.7109375" customWidth="1"/>
    <col min="12810" max="12810" width="13.7109375" customWidth="1"/>
    <col min="12811" max="12811" width="12.7109375" customWidth="1"/>
    <col min="12812" max="12812" width="11.5703125" bestFit="1" customWidth="1"/>
    <col min="13058" max="13058" width="7" customWidth="1"/>
    <col min="13059" max="13059" width="16.7109375" customWidth="1"/>
    <col min="13060" max="13060" width="10.7109375" customWidth="1"/>
    <col min="13061" max="13061" width="63.7109375" customWidth="1"/>
    <col min="13062" max="13062" width="10.7109375" customWidth="1"/>
    <col min="13063" max="13063" width="6.7109375" customWidth="1"/>
    <col min="13064" max="13064" width="14.7109375" customWidth="1"/>
    <col min="13065" max="13065" width="12.7109375" customWidth="1"/>
    <col min="13066" max="13066" width="13.7109375" customWidth="1"/>
    <col min="13067" max="13067" width="12.7109375" customWidth="1"/>
    <col min="13068" max="13068" width="11.5703125" bestFit="1" customWidth="1"/>
    <col min="13314" max="13314" width="7" customWidth="1"/>
    <col min="13315" max="13315" width="16.7109375" customWidth="1"/>
    <col min="13316" max="13316" width="10.7109375" customWidth="1"/>
    <col min="13317" max="13317" width="63.7109375" customWidth="1"/>
    <col min="13318" max="13318" width="10.7109375" customWidth="1"/>
    <col min="13319" max="13319" width="6.7109375" customWidth="1"/>
    <col min="13320" max="13320" width="14.7109375" customWidth="1"/>
    <col min="13321" max="13321" width="12.7109375" customWidth="1"/>
    <col min="13322" max="13322" width="13.7109375" customWidth="1"/>
    <col min="13323" max="13323" width="12.7109375" customWidth="1"/>
    <col min="13324" max="13324" width="11.5703125" bestFit="1" customWidth="1"/>
    <col min="13570" max="13570" width="7" customWidth="1"/>
    <col min="13571" max="13571" width="16.7109375" customWidth="1"/>
    <col min="13572" max="13572" width="10.7109375" customWidth="1"/>
    <col min="13573" max="13573" width="63.7109375" customWidth="1"/>
    <col min="13574" max="13574" width="10.7109375" customWidth="1"/>
    <col min="13575" max="13575" width="6.7109375" customWidth="1"/>
    <col min="13576" max="13576" width="14.7109375" customWidth="1"/>
    <col min="13577" max="13577" width="12.7109375" customWidth="1"/>
    <col min="13578" max="13578" width="13.7109375" customWidth="1"/>
    <col min="13579" max="13579" width="12.7109375" customWidth="1"/>
    <col min="13580" max="13580" width="11.5703125" bestFit="1" customWidth="1"/>
    <col min="13826" max="13826" width="7" customWidth="1"/>
    <col min="13827" max="13827" width="16.7109375" customWidth="1"/>
    <col min="13828" max="13828" width="10.7109375" customWidth="1"/>
    <col min="13829" max="13829" width="63.7109375" customWidth="1"/>
    <col min="13830" max="13830" width="10.7109375" customWidth="1"/>
    <col min="13831" max="13831" width="6.7109375" customWidth="1"/>
    <col min="13832" max="13832" width="14.7109375" customWidth="1"/>
    <col min="13833" max="13833" width="12.7109375" customWidth="1"/>
    <col min="13834" max="13834" width="13.7109375" customWidth="1"/>
    <col min="13835" max="13835" width="12.7109375" customWidth="1"/>
    <col min="13836" max="13836" width="11.5703125" bestFit="1" customWidth="1"/>
    <col min="14082" max="14082" width="7" customWidth="1"/>
    <col min="14083" max="14083" width="16.7109375" customWidth="1"/>
    <col min="14084" max="14084" width="10.7109375" customWidth="1"/>
    <col min="14085" max="14085" width="63.7109375" customWidth="1"/>
    <col min="14086" max="14086" width="10.7109375" customWidth="1"/>
    <col min="14087" max="14087" width="6.7109375" customWidth="1"/>
    <col min="14088" max="14088" width="14.7109375" customWidth="1"/>
    <col min="14089" max="14089" width="12.7109375" customWidth="1"/>
    <col min="14090" max="14090" width="13.7109375" customWidth="1"/>
    <col min="14091" max="14091" width="12.7109375" customWidth="1"/>
    <col min="14092" max="14092" width="11.5703125" bestFit="1" customWidth="1"/>
    <col min="14338" max="14338" width="7" customWidth="1"/>
    <col min="14339" max="14339" width="16.7109375" customWidth="1"/>
    <col min="14340" max="14340" width="10.7109375" customWidth="1"/>
    <col min="14341" max="14341" width="63.7109375" customWidth="1"/>
    <col min="14342" max="14342" width="10.7109375" customWidth="1"/>
    <col min="14343" max="14343" width="6.7109375" customWidth="1"/>
    <col min="14344" max="14344" width="14.7109375" customWidth="1"/>
    <col min="14345" max="14345" width="12.7109375" customWidth="1"/>
    <col min="14346" max="14346" width="13.7109375" customWidth="1"/>
    <col min="14347" max="14347" width="12.7109375" customWidth="1"/>
    <col min="14348" max="14348" width="11.5703125" bestFit="1" customWidth="1"/>
    <col min="14594" max="14594" width="7" customWidth="1"/>
    <col min="14595" max="14595" width="16.7109375" customWidth="1"/>
    <col min="14596" max="14596" width="10.7109375" customWidth="1"/>
    <col min="14597" max="14597" width="63.7109375" customWidth="1"/>
    <col min="14598" max="14598" width="10.7109375" customWidth="1"/>
    <col min="14599" max="14599" width="6.7109375" customWidth="1"/>
    <col min="14600" max="14600" width="14.7109375" customWidth="1"/>
    <col min="14601" max="14601" width="12.7109375" customWidth="1"/>
    <col min="14602" max="14602" width="13.7109375" customWidth="1"/>
    <col min="14603" max="14603" width="12.7109375" customWidth="1"/>
    <col min="14604" max="14604" width="11.5703125" bestFit="1" customWidth="1"/>
    <col min="14850" max="14850" width="7" customWidth="1"/>
    <col min="14851" max="14851" width="16.7109375" customWidth="1"/>
    <col min="14852" max="14852" width="10.7109375" customWidth="1"/>
    <col min="14853" max="14853" width="63.7109375" customWidth="1"/>
    <col min="14854" max="14854" width="10.7109375" customWidth="1"/>
    <col min="14855" max="14855" width="6.7109375" customWidth="1"/>
    <col min="14856" max="14856" width="14.7109375" customWidth="1"/>
    <col min="14857" max="14857" width="12.7109375" customWidth="1"/>
    <col min="14858" max="14858" width="13.7109375" customWidth="1"/>
    <col min="14859" max="14859" width="12.7109375" customWidth="1"/>
    <col min="14860" max="14860" width="11.5703125" bestFit="1" customWidth="1"/>
    <col min="15106" max="15106" width="7" customWidth="1"/>
    <col min="15107" max="15107" width="16.7109375" customWidth="1"/>
    <col min="15108" max="15108" width="10.7109375" customWidth="1"/>
    <col min="15109" max="15109" width="63.7109375" customWidth="1"/>
    <col min="15110" max="15110" width="10.7109375" customWidth="1"/>
    <col min="15111" max="15111" width="6.7109375" customWidth="1"/>
    <col min="15112" max="15112" width="14.7109375" customWidth="1"/>
    <col min="15113" max="15113" width="12.7109375" customWidth="1"/>
    <col min="15114" max="15114" width="13.7109375" customWidth="1"/>
    <col min="15115" max="15115" width="12.7109375" customWidth="1"/>
    <col min="15116" max="15116" width="11.5703125" bestFit="1" customWidth="1"/>
    <col min="15362" max="15362" width="7" customWidth="1"/>
    <col min="15363" max="15363" width="16.7109375" customWidth="1"/>
    <col min="15364" max="15364" width="10.7109375" customWidth="1"/>
    <col min="15365" max="15365" width="63.7109375" customWidth="1"/>
    <col min="15366" max="15366" width="10.7109375" customWidth="1"/>
    <col min="15367" max="15367" width="6.7109375" customWidth="1"/>
    <col min="15368" max="15368" width="14.7109375" customWidth="1"/>
    <col min="15369" max="15369" width="12.7109375" customWidth="1"/>
    <col min="15370" max="15370" width="13.7109375" customWidth="1"/>
    <col min="15371" max="15371" width="12.7109375" customWidth="1"/>
    <col min="15372" max="15372" width="11.5703125" bestFit="1" customWidth="1"/>
    <col min="15618" max="15618" width="7" customWidth="1"/>
    <col min="15619" max="15619" width="16.7109375" customWidth="1"/>
    <col min="15620" max="15620" width="10.7109375" customWidth="1"/>
    <col min="15621" max="15621" width="63.7109375" customWidth="1"/>
    <col min="15622" max="15622" width="10.7109375" customWidth="1"/>
    <col min="15623" max="15623" width="6.7109375" customWidth="1"/>
    <col min="15624" max="15624" width="14.7109375" customWidth="1"/>
    <col min="15625" max="15625" width="12.7109375" customWidth="1"/>
    <col min="15626" max="15626" width="13.7109375" customWidth="1"/>
    <col min="15627" max="15627" width="12.7109375" customWidth="1"/>
    <col min="15628" max="15628" width="11.5703125" bestFit="1" customWidth="1"/>
    <col min="15874" max="15874" width="7" customWidth="1"/>
    <col min="15875" max="15875" width="16.7109375" customWidth="1"/>
    <col min="15876" max="15876" width="10.7109375" customWidth="1"/>
    <col min="15877" max="15877" width="63.7109375" customWidth="1"/>
    <col min="15878" max="15878" width="10.7109375" customWidth="1"/>
    <col min="15879" max="15879" width="6.7109375" customWidth="1"/>
    <col min="15880" max="15880" width="14.7109375" customWidth="1"/>
    <col min="15881" max="15881" width="12.7109375" customWidth="1"/>
    <col min="15882" max="15882" width="13.7109375" customWidth="1"/>
    <col min="15883" max="15883" width="12.7109375" customWidth="1"/>
    <col min="15884" max="15884" width="11.5703125" bestFit="1" customWidth="1"/>
    <col min="16130" max="16130" width="7" customWidth="1"/>
    <col min="16131" max="16131" width="16.7109375" customWidth="1"/>
    <col min="16132" max="16132" width="10.7109375" customWidth="1"/>
    <col min="16133" max="16133" width="63.7109375" customWidth="1"/>
    <col min="16134" max="16134" width="10.7109375" customWidth="1"/>
    <col min="16135" max="16135" width="6.7109375" customWidth="1"/>
    <col min="16136" max="16136" width="14.7109375" customWidth="1"/>
    <col min="16137" max="16137" width="12.7109375" customWidth="1"/>
    <col min="16138" max="16138" width="13.7109375" customWidth="1"/>
    <col min="16139" max="16139" width="12.7109375" customWidth="1"/>
    <col min="16140" max="16140" width="11.5703125" bestFit="1" customWidth="1"/>
  </cols>
  <sheetData>
    <row r="1" spans="1:13" ht="42.75" customHeight="1">
      <c r="B1" s="277" t="s">
        <v>30</v>
      </c>
      <c r="C1" s="277"/>
      <c r="D1" s="277"/>
      <c r="E1" s="277"/>
      <c r="F1" s="277"/>
      <c r="G1" s="277"/>
      <c r="H1" s="277"/>
      <c r="I1" s="277"/>
      <c r="J1" s="277"/>
      <c r="K1" s="4"/>
    </row>
    <row r="2" spans="1:13" s="1" customFormat="1" ht="16.5">
      <c r="A2"/>
      <c r="B2" s="120" t="s">
        <v>50</v>
      </c>
      <c r="C2" s="3"/>
      <c r="D2" s="4"/>
      <c r="E2" s="6"/>
      <c r="F2" s="6"/>
      <c r="G2" s="83"/>
      <c r="H2" s="11"/>
      <c r="I2" s="7"/>
      <c r="J2" s="8"/>
      <c r="K2" s="4"/>
    </row>
    <row r="3" spans="1:13" s="1" customFormat="1" ht="16.5">
      <c r="A3"/>
      <c r="B3" s="3" t="s">
        <v>51</v>
      </c>
      <c r="C3" s="3"/>
      <c r="D3" s="4"/>
      <c r="E3" s="6"/>
      <c r="F3" s="6"/>
      <c r="G3" s="83"/>
      <c r="H3" s="11"/>
      <c r="I3" s="10"/>
      <c r="J3" s="9"/>
      <c r="K3" s="4"/>
    </row>
    <row r="4" spans="1:13" s="1" customFormat="1" ht="16.5" customHeight="1">
      <c r="A4"/>
      <c r="B4" s="121" t="s">
        <v>189</v>
      </c>
      <c r="C4" s="121"/>
      <c r="D4" s="121"/>
      <c r="E4" s="121"/>
      <c r="F4" s="6"/>
      <c r="G4" s="83"/>
      <c r="H4" s="11"/>
      <c r="I4" s="10"/>
      <c r="J4" s="9"/>
      <c r="K4" s="4"/>
    </row>
    <row r="5" spans="1:13" s="1" customFormat="1" ht="16.5">
      <c r="A5"/>
      <c r="B5" s="3" t="s">
        <v>203</v>
      </c>
      <c r="C5" s="3"/>
      <c r="D5" s="4"/>
      <c r="E5" s="6"/>
      <c r="F5" s="6"/>
      <c r="G5" s="83"/>
      <c r="H5" s="11"/>
      <c r="I5" s="7"/>
      <c r="J5" s="9"/>
      <c r="K5" s="4"/>
    </row>
    <row r="6" spans="1:13" s="1" customFormat="1" ht="17.25" thickBot="1">
      <c r="A6"/>
      <c r="B6" s="3" t="s">
        <v>256</v>
      </c>
      <c r="C6" s="3"/>
      <c r="D6" s="4"/>
      <c r="E6" s="5"/>
      <c r="F6" s="6"/>
      <c r="G6" s="83"/>
      <c r="H6" s="11"/>
      <c r="I6" s="7" t="s">
        <v>226</v>
      </c>
      <c r="J6" s="9"/>
      <c r="K6" s="4"/>
    </row>
    <row r="7" spans="1:13" s="1" customFormat="1" ht="16.5">
      <c r="A7"/>
      <c r="B7" s="12" t="s">
        <v>1</v>
      </c>
      <c r="C7" s="13" t="s">
        <v>2</v>
      </c>
      <c r="D7" s="14" t="s">
        <v>3</v>
      </c>
      <c r="E7" s="15" t="s">
        <v>4</v>
      </c>
      <c r="F7" s="16" t="s">
        <v>5</v>
      </c>
      <c r="G7" s="84" t="s">
        <v>6</v>
      </c>
      <c r="H7" s="85" t="s">
        <v>7</v>
      </c>
      <c r="I7" s="17" t="s">
        <v>8</v>
      </c>
      <c r="J7" s="18" t="s">
        <v>9</v>
      </c>
      <c r="K7" s="4"/>
      <c r="M7"/>
    </row>
    <row r="8" spans="1:13" s="1" customFormat="1" ht="17.25" thickBot="1">
      <c r="A8"/>
      <c r="B8" s="19"/>
      <c r="C8" s="20" t="s">
        <v>10</v>
      </c>
      <c r="D8" s="21" t="s">
        <v>10</v>
      </c>
      <c r="E8" s="22"/>
      <c r="F8" s="23" t="s">
        <v>0</v>
      </c>
      <c r="G8" s="86" t="s">
        <v>0</v>
      </c>
      <c r="H8" s="87" t="s">
        <v>11</v>
      </c>
      <c r="I8" s="24" t="s">
        <v>11</v>
      </c>
      <c r="J8" s="25" t="s">
        <v>12</v>
      </c>
      <c r="K8" s="4"/>
      <c r="M8"/>
    </row>
    <row r="9" spans="1:13" s="1" customFormat="1" ht="17.25" thickBot="1">
      <c r="A9"/>
      <c r="B9" s="88">
        <v>1</v>
      </c>
      <c r="C9" s="89"/>
      <c r="D9" s="90"/>
      <c r="E9" s="91" t="s">
        <v>167</v>
      </c>
      <c r="F9" s="72"/>
      <c r="G9" s="92"/>
      <c r="H9" s="225"/>
      <c r="I9" s="26"/>
      <c r="J9" s="43"/>
      <c r="L9"/>
      <c r="M9"/>
    </row>
    <row r="10" spans="1:13" s="1" customFormat="1" ht="15">
      <c r="A10"/>
      <c r="B10" s="226" t="s">
        <v>13</v>
      </c>
      <c r="C10" s="227" t="s">
        <v>190</v>
      </c>
      <c r="D10" s="228">
        <v>0.57999999999999996</v>
      </c>
      <c r="E10" s="229" t="s">
        <v>168</v>
      </c>
      <c r="F10" s="7">
        <v>73.55</v>
      </c>
      <c r="G10" s="32" t="s">
        <v>15</v>
      </c>
      <c r="H10" s="7">
        <f>D10*1.2054</f>
        <v>0.7</v>
      </c>
      <c r="I10" s="7">
        <f>SUM(F10*H10)</f>
        <v>51.49</v>
      </c>
      <c r="J10" s="44"/>
      <c r="L10"/>
      <c r="M10"/>
    </row>
    <row r="11" spans="1:13" s="1" customFormat="1" ht="15">
      <c r="A11"/>
      <c r="B11" s="226" t="s">
        <v>184</v>
      </c>
      <c r="C11" s="227" t="s">
        <v>169</v>
      </c>
      <c r="D11" s="228">
        <v>221.5</v>
      </c>
      <c r="E11" s="229" t="s">
        <v>170</v>
      </c>
      <c r="F11" s="7">
        <v>0.28999999999999998</v>
      </c>
      <c r="G11" s="32" t="s">
        <v>18</v>
      </c>
      <c r="H11" s="7">
        <f t="shared" ref="H11:H12" si="0">D11*1.2054</f>
        <v>267</v>
      </c>
      <c r="I11" s="7">
        <f>SUM(F11*H11)</f>
        <v>77.430000000000007</v>
      </c>
      <c r="J11" s="44"/>
      <c r="L11"/>
      <c r="M11"/>
    </row>
    <row r="12" spans="1:13" s="1" customFormat="1" ht="15">
      <c r="A12"/>
      <c r="B12" s="226" t="s">
        <v>208</v>
      </c>
      <c r="C12" s="227" t="s">
        <v>217</v>
      </c>
      <c r="D12" s="228">
        <v>22.82</v>
      </c>
      <c r="E12" s="229" t="s">
        <v>218</v>
      </c>
      <c r="F12" s="7">
        <v>0</v>
      </c>
      <c r="G12" s="32" t="s">
        <v>15</v>
      </c>
      <c r="H12" s="7">
        <f t="shared" si="0"/>
        <v>27.51</v>
      </c>
      <c r="I12" s="7">
        <f>SUM(F12*H12)</f>
        <v>0</v>
      </c>
      <c r="J12" s="44"/>
      <c r="L12"/>
      <c r="M12"/>
    </row>
    <row r="13" spans="1:13" s="1" customFormat="1" ht="17.25" thickBot="1">
      <c r="A13"/>
      <c r="B13" s="35"/>
      <c r="C13" s="36"/>
      <c r="D13" s="230"/>
      <c r="E13" s="38" t="s">
        <v>16</v>
      </c>
      <c r="F13" s="41"/>
      <c r="G13" s="39"/>
      <c r="H13" s="231"/>
      <c r="I13" s="41"/>
      <c r="J13" s="42">
        <f>SUM(I10:I12)</f>
        <v>128.91999999999999</v>
      </c>
      <c r="L13"/>
      <c r="M13"/>
    </row>
    <row r="14" spans="1:13" s="1" customFormat="1" ht="17.25" thickBot="1">
      <c r="A14"/>
      <c r="B14" s="88">
        <v>2</v>
      </c>
      <c r="C14" s="89"/>
      <c r="D14" s="90"/>
      <c r="E14" s="91" t="s">
        <v>171</v>
      </c>
      <c r="F14" s="72"/>
      <c r="G14" s="92"/>
      <c r="H14" s="225"/>
      <c r="I14" s="26"/>
      <c r="J14" s="43"/>
      <c r="L14"/>
      <c r="M14"/>
    </row>
    <row r="15" spans="1:13" s="1" customFormat="1" ht="15">
      <c r="A15"/>
      <c r="B15" s="226" t="s">
        <v>17</v>
      </c>
      <c r="C15" s="227" t="s">
        <v>252</v>
      </c>
      <c r="D15" s="228">
        <v>1.35</v>
      </c>
      <c r="E15" s="229" t="s">
        <v>253</v>
      </c>
      <c r="F15" s="7">
        <v>73.55</v>
      </c>
      <c r="G15" s="32" t="s">
        <v>15</v>
      </c>
      <c r="H15" s="7">
        <f>D15*1.2054</f>
        <v>1.63</v>
      </c>
      <c r="I15" s="7">
        <f>SUM(F15*H15)</f>
        <v>119.89</v>
      </c>
      <c r="J15" s="44"/>
      <c r="L15"/>
      <c r="M15"/>
    </row>
    <row r="16" spans="1:13" s="1" customFormat="1" ht="17.25" thickBot="1">
      <c r="A16"/>
      <c r="B16" s="35"/>
      <c r="C16" s="36"/>
      <c r="D16" s="230"/>
      <c r="E16" s="38" t="s">
        <v>16</v>
      </c>
      <c r="F16" s="41"/>
      <c r="G16" s="39"/>
      <c r="H16" s="231"/>
      <c r="I16" s="41"/>
      <c r="J16" s="42">
        <f>SUM(I15:I15)</f>
        <v>119.89</v>
      </c>
      <c r="L16"/>
      <c r="M16"/>
    </row>
    <row r="17" spans="1:13" s="1" customFormat="1" ht="17.25" thickBot="1">
      <c r="A17"/>
      <c r="B17" s="88">
        <v>3</v>
      </c>
      <c r="C17" s="89"/>
      <c r="D17" s="90"/>
      <c r="E17" s="91" t="s">
        <v>172</v>
      </c>
      <c r="F17" s="72"/>
      <c r="G17" s="92"/>
      <c r="H17" s="225"/>
      <c r="I17" s="26"/>
      <c r="J17" s="43"/>
      <c r="L17"/>
      <c r="M17"/>
    </row>
    <row r="18" spans="1:13" s="1" customFormat="1" ht="15">
      <c r="A18"/>
      <c r="B18" s="226" t="s">
        <v>19</v>
      </c>
      <c r="C18" s="227" t="s">
        <v>227</v>
      </c>
      <c r="D18" s="228">
        <v>0.35</v>
      </c>
      <c r="E18" s="229" t="s">
        <v>173</v>
      </c>
      <c r="F18" s="7">
        <v>73.55</v>
      </c>
      <c r="G18" s="32" t="s">
        <v>15</v>
      </c>
      <c r="H18" s="7">
        <f>D18*1.2054</f>
        <v>0.42</v>
      </c>
      <c r="I18" s="7">
        <f>SUM(F18*H18)</f>
        <v>30.89</v>
      </c>
      <c r="J18" s="44"/>
      <c r="L18"/>
      <c r="M18"/>
    </row>
    <row r="19" spans="1:13" s="1" customFormat="1" ht="17.25" thickBot="1">
      <c r="A19"/>
      <c r="B19" s="35"/>
      <c r="C19" s="36"/>
      <c r="D19" s="230"/>
      <c r="E19" s="38" t="s">
        <v>16</v>
      </c>
      <c r="F19" s="41"/>
      <c r="G19" s="39"/>
      <c r="H19" s="231"/>
      <c r="I19" s="41"/>
      <c r="J19" s="42">
        <f>SUM(I18:I18)</f>
        <v>30.89</v>
      </c>
      <c r="L19"/>
      <c r="M19"/>
    </row>
    <row r="20" spans="1:13" s="1" customFormat="1" ht="17.25" thickBot="1">
      <c r="A20"/>
      <c r="B20" s="88">
        <v>4</v>
      </c>
      <c r="C20" s="89"/>
      <c r="D20" s="90"/>
      <c r="E20" s="91" t="s">
        <v>187</v>
      </c>
      <c r="F20" s="72"/>
      <c r="G20" s="92"/>
      <c r="H20" s="225"/>
      <c r="I20" s="26"/>
      <c r="J20" s="43"/>
      <c r="L20"/>
      <c r="M20"/>
    </row>
    <row r="21" spans="1:13" s="1" customFormat="1" ht="30">
      <c r="A21"/>
      <c r="B21" s="255" t="s">
        <v>20</v>
      </c>
      <c r="C21" s="129" t="s">
        <v>243</v>
      </c>
      <c r="D21" s="130">
        <v>12.74</v>
      </c>
      <c r="E21" s="239" t="s">
        <v>244</v>
      </c>
      <c r="F21" s="132">
        <v>9.17</v>
      </c>
      <c r="G21" s="133" t="s">
        <v>15</v>
      </c>
      <c r="H21" s="132">
        <f>D21*1.2054</f>
        <v>15.36</v>
      </c>
      <c r="I21" s="132">
        <f>SUM(F21*H21)</f>
        <v>140.85</v>
      </c>
      <c r="J21" s="44"/>
      <c r="L21"/>
      <c r="M21"/>
    </row>
    <row r="22" spans="1:13" s="1" customFormat="1" ht="17.25" thickBot="1">
      <c r="A22"/>
      <c r="B22" s="35"/>
      <c r="C22" s="36"/>
      <c r="D22" s="230"/>
      <c r="E22" s="38" t="s">
        <v>16</v>
      </c>
      <c r="F22" s="41"/>
      <c r="G22" s="39"/>
      <c r="H22" s="231"/>
      <c r="I22" s="41"/>
      <c r="J22" s="42">
        <f>SUM(I21:I21)</f>
        <v>140.85</v>
      </c>
      <c r="L22"/>
      <c r="M22"/>
    </row>
    <row r="23" spans="1:13" ht="17.25" thickBot="1">
      <c r="A23" s="2"/>
      <c r="B23" s="88">
        <v>5</v>
      </c>
      <c r="C23" s="89"/>
      <c r="D23" s="90"/>
      <c r="E23" s="91" t="s">
        <v>153</v>
      </c>
      <c r="F23" s="72"/>
      <c r="G23" s="92"/>
      <c r="H23" s="225"/>
      <c r="I23" s="26"/>
      <c r="J23" s="43"/>
      <c r="L23" s="53"/>
    </row>
    <row r="24" spans="1:13" ht="16.5">
      <c r="B24" s="232"/>
      <c r="C24" s="233"/>
      <c r="D24" s="234"/>
      <c r="E24" s="235" t="s">
        <v>174</v>
      </c>
      <c r="F24" s="7"/>
      <c r="G24" s="32"/>
      <c r="H24" s="7"/>
      <c r="I24" s="7"/>
      <c r="J24" s="44"/>
      <c r="L24"/>
    </row>
    <row r="25" spans="1:13" ht="45">
      <c r="B25" s="238" t="s">
        <v>48</v>
      </c>
      <c r="C25" s="139" t="s">
        <v>175</v>
      </c>
      <c r="D25" s="137">
        <v>60.83</v>
      </c>
      <c r="E25" s="239" t="s">
        <v>176</v>
      </c>
      <c r="F25" s="132">
        <v>49.03</v>
      </c>
      <c r="G25" s="133" t="s">
        <v>15</v>
      </c>
      <c r="H25" s="132">
        <f>D25*1.2054</f>
        <v>73.319999999999993</v>
      </c>
      <c r="I25" s="132">
        <f>SUM(F25*H25)</f>
        <v>3594.88</v>
      </c>
      <c r="J25" s="44"/>
      <c r="L25"/>
    </row>
    <row r="26" spans="1:13" ht="45">
      <c r="B26" s="238" t="s">
        <v>49</v>
      </c>
      <c r="C26" s="129" t="s">
        <v>241</v>
      </c>
      <c r="D26" s="137">
        <v>80.760000000000005</v>
      </c>
      <c r="E26" s="239" t="s">
        <v>242</v>
      </c>
      <c r="F26" s="132">
        <v>13.25</v>
      </c>
      <c r="G26" s="133" t="s">
        <v>15</v>
      </c>
      <c r="H26" s="132">
        <f t="shared" ref="H26:H27" si="1">D26*1.2054</f>
        <v>97.35</v>
      </c>
      <c r="I26" s="132">
        <f t="shared" ref="I26:I27" si="2">SUM(F26*H26)</f>
        <v>1289.8900000000001</v>
      </c>
      <c r="J26" s="44"/>
      <c r="L26"/>
    </row>
    <row r="27" spans="1:13" ht="45">
      <c r="B27" s="135" t="s">
        <v>135</v>
      </c>
      <c r="C27" s="129" t="s">
        <v>241</v>
      </c>
      <c r="D27" s="137">
        <v>80.760000000000005</v>
      </c>
      <c r="E27" s="239" t="s">
        <v>242</v>
      </c>
      <c r="F27" s="132">
        <v>2.1</v>
      </c>
      <c r="G27" s="133" t="s">
        <v>15</v>
      </c>
      <c r="H27" s="132">
        <f t="shared" si="1"/>
        <v>97.35</v>
      </c>
      <c r="I27" s="132">
        <f t="shared" si="2"/>
        <v>204.44</v>
      </c>
      <c r="J27" s="44" t="s">
        <v>0</v>
      </c>
      <c r="L27"/>
    </row>
    <row r="28" spans="1:13" ht="17.25" thickBot="1">
      <c r="B28" s="240"/>
      <c r="C28" s="241" t="s">
        <v>0</v>
      </c>
      <c r="D28" s="230"/>
      <c r="E28" s="38" t="s">
        <v>16</v>
      </c>
      <c r="F28" s="41"/>
      <c r="G28" s="39"/>
      <c r="H28" s="242"/>
      <c r="I28" s="41"/>
      <c r="J28" s="42">
        <f>SUM(I24:I28)</f>
        <v>5089.21</v>
      </c>
      <c r="L28" s="237"/>
    </row>
    <row r="29" spans="1:13" ht="17.25" thickBot="1">
      <c r="B29" s="88">
        <v>6</v>
      </c>
      <c r="C29" s="89"/>
      <c r="D29" s="90"/>
      <c r="E29" s="91" t="s">
        <v>177</v>
      </c>
      <c r="F29" s="72"/>
      <c r="G29" s="92"/>
      <c r="H29" s="225"/>
      <c r="I29" s="26"/>
      <c r="J29" s="43"/>
      <c r="L29"/>
      <c r="M29" s="53"/>
    </row>
    <row r="30" spans="1:13" ht="15">
      <c r="B30" s="29" t="s">
        <v>33</v>
      </c>
      <c r="C30" s="30" t="s">
        <v>254</v>
      </c>
      <c r="D30" s="50">
        <v>315.94</v>
      </c>
      <c r="E30" s="31" t="s">
        <v>178</v>
      </c>
      <c r="F30" s="7">
        <v>0.35</v>
      </c>
      <c r="G30" s="32" t="s">
        <v>18</v>
      </c>
      <c r="H30" s="7">
        <f>D30*1.2054</f>
        <v>380.83</v>
      </c>
      <c r="I30" s="7">
        <f>SUM(F30*H30)</f>
        <v>133.29</v>
      </c>
      <c r="J30" s="44"/>
      <c r="L30" s="243"/>
    </row>
    <row r="31" spans="1:13" ht="15">
      <c r="B31" s="244" t="s">
        <v>46</v>
      </c>
      <c r="C31" s="245" t="s">
        <v>179</v>
      </c>
      <c r="D31" s="246">
        <v>26.51</v>
      </c>
      <c r="E31" s="247" t="s">
        <v>180</v>
      </c>
      <c r="F31" s="7">
        <v>9.3800000000000008</v>
      </c>
      <c r="G31" s="248" t="s">
        <v>15</v>
      </c>
      <c r="H31" s="7">
        <f t="shared" ref="H31:H32" si="3">D31*1.2054</f>
        <v>31.96</v>
      </c>
      <c r="I31" s="249">
        <f>SUM(F31*H31)</f>
        <v>299.77999999999997</v>
      </c>
      <c r="J31" s="44"/>
      <c r="K31" s="236"/>
      <c r="L31" s="53"/>
    </row>
    <row r="32" spans="1:13" ht="30">
      <c r="B32" s="250" t="s">
        <v>144</v>
      </c>
      <c r="C32" s="251" t="s">
        <v>181</v>
      </c>
      <c r="D32" s="252">
        <v>10.73</v>
      </c>
      <c r="E32" s="239" t="s">
        <v>182</v>
      </c>
      <c r="F32" s="132">
        <v>17.3</v>
      </c>
      <c r="G32" s="253" t="s">
        <v>183</v>
      </c>
      <c r="H32" s="132">
        <f t="shared" si="3"/>
        <v>12.93</v>
      </c>
      <c r="I32" s="254">
        <f>SUM(F32*H32)</f>
        <v>223.69</v>
      </c>
      <c r="J32" s="44"/>
      <c r="K32" s="236"/>
      <c r="L32" s="53"/>
    </row>
    <row r="33" spans="1:13" ht="17.25" thickBot="1">
      <c r="B33" s="35"/>
      <c r="C33" s="36"/>
      <c r="D33" s="230"/>
      <c r="E33" s="38" t="s">
        <v>16</v>
      </c>
      <c r="F33" s="41"/>
      <c r="G33" s="39"/>
      <c r="H33" s="231"/>
      <c r="I33" s="41"/>
      <c r="J33" s="42">
        <f>SUM(I30:I32)</f>
        <v>656.76</v>
      </c>
      <c r="L33" s="53"/>
    </row>
    <row r="34" spans="1:13" ht="17.25" thickBot="1">
      <c r="B34" s="88">
        <v>7</v>
      </c>
      <c r="C34" s="89"/>
      <c r="D34" s="90"/>
      <c r="E34" s="91" t="s">
        <v>185</v>
      </c>
      <c r="F34" s="72"/>
      <c r="G34" s="92"/>
      <c r="H34" s="225"/>
      <c r="I34" s="26"/>
      <c r="J34" s="43"/>
      <c r="L34"/>
      <c r="M34" s="53"/>
    </row>
    <row r="35" spans="1:13" ht="45">
      <c r="B35" s="135" t="s">
        <v>34</v>
      </c>
      <c r="C35" s="221" t="s">
        <v>188</v>
      </c>
      <c r="D35" s="137">
        <v>34.61</v>
      </c>
      <c r="E35" s="138" t="s">
        <v>255</v>
      </c>
      <c r="F35" s="132">
        <v>41</v>
      </c>
      <c r="G35" s="133" t="s">
        <v>186</v>
      </c>
      <c r="H35" s="132">
        <f>D35*1.2054</f>
        <v>41.72</v>
      </c>
      <c r="I35" s="132">
        <f>SUM(F35*H35)</f>
        <v>1710.52</v>
      </c>
      <c r="J35" s="44"/>
      <c r="L35" s="243"/>
    </row>
    <row r="36" spans="1:13" ht="17.25" thickBot="1">
      <c r="B36" s="35"/>
      <c r="C36" s="36"/>
      <c r="D36" s="230"/>
      <c r="E36" s="38" t="s">
        <v>16</v>
      </c>
      <c r="F36" s="41"/>
      <c r="G36" s="39"/>
      <c r="H36" s="231"/>
      <c r="I36" s="41"/>
      <c r="J36" s="42">
        <f>SUM(I35:I35)</f>
        <v>1710.52</v>
      </c>
      <c r="L36" s="53"/>
    </row>
    <row r="37" spans="1:13" ht="17.25" thickBot="1">
      <c r="B37" s="88">
        <v>8</v>
      </c>
      <c r="C37" s="89"/>
      <c r="D37" s="90"/>
      <c r="E37" s="91" t="s">
        <v>215</v>
      </c>
      <c r="F37" s="72"/>
      <c r="G37" s="92"/>
      <c r="H37" s="225"/>
      <c r="I37" s="26"/>
      <c r="J37" s="43"/>
      <c r="L37"/>
      <c r="M37" s="53"/>
    </row>
    <row r="38" spans="1:13" s="1" customFormat="1" ht="15">
      <c r="A38"/>
      <c r="B38" s="264" t="s">
        <v>191</v>
      </c>
      <c r="C38" s="276" t="s">
        <v>254</v>
      </c>
      <c r="D38" s="50">
        <v>315.94</v>
      </c>
      <c r="E38" s="31" t="s">
        <v>178</v>
      </c>
      <c r="F38" s="7">
        <v>0</v>
      </c>
      <c r="G38" s="32" t="s">
        <v>18</v>
      </c>
      <c r="H38" s="132">
        <f>D38*1.2054</f>
        <v>380.83</v>
      </c>
      <c r="I38" s="132">
        <f>SUM(F38*H38)</f>
        <v>0</v>
      </c>
      <c r="J38" s="44"/>
    </row>
    <row r="39" spans="1:13" s="1" customFormat="1" ht="30">
      <c r="A39"/>
      <c r="B39" s="265" t="s">
        <v>192</v>
      </c>
      <c r="C39" s="139" t="s">
        <v>219</v>
      </c>
      <c r="D39" s="137">
        <v>7.37</v>
      </c>
      <c r="E39" s="138" t="s">
        <v>220</v>
      </c>
      <c r="F39" s="132">
        <v>0</v>
      </c>
      <c r="G39" s="133" t="s">
        <v>183</v>
      </c>
      <c r="H39" s="132">
        <f>D39*1.2054</f>
        <v>8.8800000000000008</v>
      </c>
      <c r="I39" s="132">
        <f>SUM(F39*H39)</f>
        <v>0</v>
      </c>
      <c r="J39" s="44"/>
    </row>
    <row r="40" spans="1:13" s="1" customFormat="1" ht="15">
      <c r="A40"/>
      <c r="B40" s="264" t="s">
        <v>209</v>
      </c>
      <c r="C40" s="139" t="s">
        <v>221</v>
      </c>
      <c r="D40" s="137">
        <v>26.51</v>
      </c>
      <c r="E40" s="138" t="s">
        <v>222</v>
      </c>
      <c r="F40" s="132">
        <v>0</v>
      </c>
      <c r="G40" s="133" t="s">
        <v>15</v>
      </c>
      <c r="H40" s="132">
        <f>D40*1.2054</f>
        <v>31.96</v>
      </c>
      <c r="I40" s="132">
        <f>SUM(F40*H40)</f>
        <v>0</v>
      </c>
      <c r="J40" s="44"/>
    </row>
    <row r="41" spans="1:13" ht="17.25" thickBot="1">
      <c r="B41" s="35"/>
      <c r="C41" s="36"/>
      <c r="D41" s="230"/>
      <c r="E41" s="38" t="s">
        <v>16</v>
      </c>
      <c r="F41" s="41"/>
      <c r="G41" s="39"/>
      <c r="H41" s="231"/>
      <c r="I41" s="41"/>
      <c r="J41" s="42">
        <f>SUM(I38:I40)</f>
        <v>0</v>
      </c>
      <c r="L41" s="53"/>
    </row>
    <row r="42" spans="1:13" ht="17.25" thickBot="1">
      <c r="A42" s="2"/>
      <c r="B42" s="88">
        <v>9</v>
      </c>
      <c r="C42" s="89"/>
      <c r="D42" s="90"/>
      <c r="E42" s="91" t="s">
        <v>210</v>
      </c>
      <c r="F42" s="257"/>
      <c r="G42" s="258"/>
      <c r="H42" s="259"/>
      <c r="I42" s="26"/>
      <c r="J42" s="43"/>
      <c r="L42" s="53"/>
    </row>
    <row r="43" spans="1:13" ht="16.5">
      <c r="B43" s="232"/>
      <c r="C43" s="233"/>
      <c r="D43" s="234"/>
      <c r="E43" s="235" t="s">
        <v>211</v>
      </c>
      <c r="F43" s="132"/>
      <c r="G43" s="133"/>
      <c r="H43" s="132"/>
      <c r="I43" s="7"/>
      <c r="J43" s="44"/>
      <c r="L43" s="53"/>
    </row>
    <row r="44" spans="1:13" ht="15">
      <c r="B44" s="238" t="s">
        <v>193</v>
      </c>
      <c r="C44" s="139" t="s">
        <v>212</v>
      </c>
      <c r="D44" s="137">
        <v>34.61</v>
      </c>
      <c r="E44" s="239" t="s">
        <v>213</v>
      </c>
      <c r="F44" s="132">
        <v>0</v>
      </c>
      <c r="G44" s="133" t="s">
        <v>15</v>
      </c>
      <c r="H44" s="132">
        <f>D44*1.2054</f>
        <v>41.72</v>
      </c>
      <c r="I44" s="132">
        <f>SUM(F44*H44)</f>
        <v>0</v>
      </c>
      <c r="J44" s="44"/>
      <c r="L44" s="53"/>
    </row>
    <row r="45" spans="1:13" ht="17.25" thickBot="1">
      <c r="B45" s="240"/>
      <c r="C45" s="260" t="s">
        <v>0</v>
      </c>
      <c r="D45" s="230"/>
      <c r="E45" s="38" t="s">
        <v>16</v>
      </c>
      <c r="F45" s="261"/>
      <c r="G45" s="262"/>
      <c r="H45" s="263"/>
      <c r="I45" s="41"/>
      <c r="J45" s="42">
        <f>SUM(I43:I44)</f>
        <v>0</v>
      </c>
      <c r="L45" s="53"/>
    </row>
    <row r="46" spans="1:13" ht="17.25" thickBot="1">
      <c r="B46" s="54"/>
      <c r="C46" s="77"/>
      <c r="D46" s="40"/>
      <c r="E46" s="38"/>
      <c r="F46" s="136"/>
      <c r="G46" s="39"/>
      <c r="H46" s="40"/>
      <c r="I46" s="41"/>
      <c r="J46" s="103"/>
    </row>
    <row r="47" spans="1:13" ht="18" thickBot="1">
      <c r="B47" s="104"/>
      <c r="C47" s="105"/>
      <c r="D47" s="106"/>
      <c r="E47" s="107" t="s">
        <v>22</v>
      </c>
      <c r="F47" s="108"/>
      <c r="G47" s="109"/>
      <c r="H47" s="110"/>
      <c r="I47" s="111"/>
      <c r="J47" s="112">
        <f>SUM(I9:I45)</f>
        <v>7877.04</v>
      </c>
    </row>
    <row r="48" spans="1:13" ht="15">
      <c r="B48" s="31" t="s">
        <v>0</v>
      </c>
      <c r="C48" s="279" t="str">
        <f>[1]Lista!C23</f>
        <v>Maravilha (SC), 26 de Fevereiro de 2016.</v>
      </c>
      <c r="D48" s="279"/>
      <c r="E48" s="279"/>
      <c r="F48" s="7"/>
      <c r="G48" s="56"/>
      <c r="H48" s="7"/>
      <c r="I48" s="56"/>
      <c r="J48" s="57"/>
    </row>
    <row r="49" spans="1:13" ht="16.5">
      <c r="B49" s="3" t="s">
        <v>23</v>
      </c>
      <c r="C49" s="31"/>
      <c r="D49" s="33"/>
      <c r="E49" s="58"/>
      <c r="F49" s="59"/>
      <c r="G49" s="59"/>
      <c r="H49" s="59"/>
      <c r="I49" s="59"/>
      <c r="J49" s="7"/>
    </row>
    <row r="50" spans="1:13" ht="16.5">
      <c r="B50" s="3" t="s">
        <v>24</v>
      </c>
      <c r="C50" s="31"/>
      <c r="D50" s="33"/>
      <c r="E50" s="58"/>
      <c r="F50" s="59"/>
      <c r="G50" s="59"/>
      <c r="H50" s="59"/>
      <c r="I50" s="59"/>
      <c r="J50" s="7"/>
    </row>
    <row r="51" spans="1:13" ht="16.5">
      <c r="B51" s="3" t="s">
        <v>128</v>
      </c>
      <c r="C51" s="3"/>
      <c r="D51" s="4"/>
      <c r="F51" s="60"/>
      <c r="G51" s="60"/>
      <c r="H51" s="60"/>
      <c r="I51" s="60"/>
      <c r="J51" s="7"/>
    </row>
    <row r="52" spans="1:13" ht="16.5">
      <c r="B52" s="3" t="s">
        <v>165</v>
      </c>
      <c r="C52" s="3"/>
      <c r="D52" s="8"/>
      <c r="F52" s="280" t="s">
        <v>25</v>
      </c>
      <c r="G52" s="280"/>
      <c r="H52" s="280"/>
      <c r="I52" s="280"/>
      <c r="J52" s="7"/>
    </row>
    <row r="53" spans="1:13" ht="16.5">
      <c r="B53" s="3"/>
      <c r="C53" s="3"/>
      <c r="D53" s="8"/>
      <c r="F53" s="281" t="s">
        <v>26</v>
      </c>
      <c r="G53" s="281"/>
      <c r="H53" s="281"/>
      <c r="I53" s="281"/>
      <c r="J53" s="7"/>
    </row>
    <row r="54" spans="1:13" s="1" customFormat="1" ht="15.75">
      <c r="A54"/>
      <c r="B54" s="61" t="s">
        <v>249</v>
      </c>
      <c r="C54" s="61"/>
      <c r="D54" s="62"/>
      <c r="E54" s="61"/>
      <c r="F54" s="282" t="s">
        <v>27</v>
      </c>
      <c r="G54" s="282"/>
      <c r="H54" s="282"/>
      <c r="I54" s="282"/>
      <c r="J54" s="8"/>
      <c r="M54"/>
    </row>
    <row r="55" spans="1:13" s="1" customFormat="1" ht="15.75">
      <c r="A55"/>
      <c r="B55" s="61" t="s">
        <v>250</v>
      </c>
      <c r="C55" s="61"/>
      <c r="D55" s="62"/>
      <c r="E55" s="61"/>
      <c r="F55" s="63"/>
      <c r="G55" s="64"/>
      <c r="H55" s="65"/>
      <c r="I55" s="7"/>
      <c r="J55" s="8"/>
      <c r="M55"/>
    </row>
    <row r="56" spans="1:13" s="1" customFormat="1" ht="17.25" thickBot="1">
      <c r="A56"/>
      <c r="B56" s="66" t="s">
        <v>251</v>
      </c>
      <c r="C56" s="49"/>
      <c r="D56" s="9"/>
      <c r="E56" s="49"/>
      <c r="F56" s="67"/>
      <c r="G56" s="68"/>
      <c r="H56" s="69"/>
      <c r="I56" s="9"/>
      <c r="J56" s="9"/>
      <c r="M56"/>
    </row>
    <row r="57" spans="1:13" s="1" customFormat="1" ht="16.5">
      <c r="A57"/>
      <c r="B57" s="70" t="s">
        <v>28</v>
      </c>
      <c r="C57" s="71"/>
      <c r="D57" s="72"/>
      <c r="E57" s="71"/>
      <c r="F57" s="73"/>
      <c r="G57" s="74"/>
      <c r="H57" s="75"/>
      <c r="I57" s="72"/>
      <c r="J57" s="116"/>
      <c r="M57"/>
    </row>
    <row r="58" spans="1:13" s="1" customFormat="1" ht="17.25" thickBot="1">
      <c r="A58"/>
      <c r="B58" s="76" t="s">
        <v>29</v>
      </c>
      <c r="C58" s="77"/>
      <c r="D58" s="41"/>
      <c r="E58" s="77"/>
      <c r="F58" s="78"/>
      <c r="G58" s="79"/>
      <c r="H58" s="80"/>
      <c r="I58" s="41"/>
      <c r="J58" s="55"/>
      <c r="M58"/>
    </row>
  </sheetData>
  <mergeCells count="5">
    <mergeCell ref="B1:J1"/>
    <mergeCell ref="C48:E48"/>
    <mergeCell ref="F52:I52"/>
    <mergeCell ref="F53:I53"/>
    <mergeCell ref="F54:I54"/>
  </mergeCells>
  <pageMargins left="0.78740157480314965" right="0.78740157480314965" top="2.1653543307086616" bottom="0.59055118110236227" header="0" footer="0"/>
  <pageSetup scale="5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13</vt:i4>
      </vt:variant>
    </vt:vector>
  </HeadingPairs>
  <TitlesOfParts>
    <vt:vector size="26" baseType="lpstr">
      <vt:lpstr>Lista</vt:lpstr>
      <vt:lpstr>Global</vt:lpstr>
      <vt:lpstr>CRON.</vt:lpstr>
      <vt:lpstr>Pav. Cristo Rei - I</vt:lpstr>
      <vt:lpstr>Pav. Cristo Rei - II</vt:lpstr>
      <vt:lpstr>Pav. Irmão Ambrósio</vt:lpstr>
      <vt:lpstr>Comp. 01 - BL</vt:lpstr>
      <vt:lpstr>Pas. Cristo Rei I - LE</vt:lpstr>
      <vt:lpstr>Pas. Cristo Rei I - LD</vt:lpstr>
      <vt:lpstr>Pas. Cristo Rei II - LE</vt:lpstr>
      <vt:lpstr>Pas. Cristo Rei II - LD</vt:lpstr>
      <vt:lpstr>Pas. Ambrósio - LE</vt:lpstr>
      <vt:lpstr>Pas. Ambrósio - LD</vt:lpstr>
      <vt:lpstr>'Comp. 01 - BL'!Area_de_impressao</vt:lpstr>
      <vt:lpstr>CRON.!Area_de_impressao</vt:lpstr>
      <vt:lpstr>Global!Area_de_impressao</vt:lpstr>
      <vt:lpstr>Lista!Area_de_impressao</vt:lpstr>
      <vt:lpstr>'Pas. Ambrósio - LD'!Area_de_impressao</vt:lpstr>
      <vt:lpstr>'Pas. Ambrósio - LE'!Area_de_impressao</vt:lpstr>
      <vt:lpstr>'Pas. Cristo Rei I - LD'!Area_de_impressao</vt:lpstr>
      <vt:lpstr>'Pas. Cristo Rei I - LE'!Area_de_impressao</vt:lpstr>
      <vt:lpstr>'Pas. Cristo Rei II - LD'!Area_de_impressao</vt:lpstr>
      <vt:lpstr>'Pas. Cristo Rei II - LE'!Area_de_impressao</vt:lpstr>
      <vt:lpstr>'Pav. Cristo Rei - I'!Area_de_impressao</vt:lpstr>
      <vt:lpstr>'Pav. Cristo Rei - II'!Area_de_impressao</vt:lpstr>
      <vt:lpstr>'Pav. Irmão Ambrósio'!Area_de_impressao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engenharia1</dc:creator>
  <cp:lastModifiedBy>Engenharia</cp:lastModifiedBy>
  <cp:lastPrinted>2016-11-11T13:16:16Z</cp:lastPrinted>
  <dcterms:created xsi:type="dcterms:W3CDTF">2015-03-16T10:38:30Z</dcterms:created>
  <dcterms:modified xsi:type="dcterms:W3CDTF">2017-02-08T17:45:03Z</dcterms:modified>
</cp:coreProperties>
</file>