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480" windowHeight="8580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E25" i="1" l="1"/>
  <c r="E15" i="1"/>
  <c r="E60" i="1"/>
  <c r="G60" i="1" s="1"/>
  <c r="E58" i="1"/>
  <c r="G58" i="1" s="1"/>
  <c r="E36" i="1"/>
  <c r="G36" i="1" s="1"/>
  <c r="R77" i="1"/>
  <c r="S77" i="1" s="1"/>
  <c r="P77" i="1" s="1"/>
  <c r="L77" i="1"/>
  <c r="M77" i="1" s="1"/>
  <c r="U77" i="1" s="1"/>
  <c r="J77" i="1"/>
  <c r="E77" i="1"/>
  <c r="G77" i="1" s="1"/>
  <c r="R76" i="1"/>
  <c r="S76" i="1" s="1"/>
  <c r="P76" i="1" s="1"/>
  <c r="M76" i="1"/>
  <c r="U76" i="1" s="1"/>
  <c r="J76" i="1"/>
  <c r="E76" i="1"/>
  <c r="G76" i="1" s="1"/>
  <c r="R48" i="1"/>
  <c r="S48" i="1" s="1"/>
  <c r="P48" i="1" s="1"/>
  <c r="L48" i="1"/>
  <c r="M48" i="1" s="1"/>
  <c r="U48" i="1" s="1"/>
  <c r="J48" i="1"/>
  <c r="E48" i="1"/>
  <c r="G48" i="1" s="1"/>
  <c r="R47" i="1"/>
  <c r="S47" i="1" s="1"/>
  <c r="P47" i="1" s="1"/>
  <c r="M47" i="1"/>
  <c r="U47" i="1" s="1"/>
  <c r="J47" i="1"/>
  <c r="E47" i="1"/>
  <c r="G47" i="1" s="1"/>
  <c r="E55" i="1"/>
  <c r="J55" i="1"/>
  <c r="M55" i="1"/>
  <c r="R55" i="1"/>
  <c r="O55" i="1" s="1"/>
  <c r="U55" i="1"/>
  <c r="E56" i="1"/>
  <c r="G56" i="1" s="1"/>
  <c r="L56" i="1"/>
  <c r="M56" i="1" s="1"/>
  <c r="U56" i="1" s="1"/>
  <c r="R56" i="1"/>
  <c r="O56" i="1" s="1"/>
  <c r="E57" i="1"/>
  <c r="G57" i="1" s="1"/>
  <c r="R57" i="1"/>
  <c r="O57" i="1" s="1"/>
  <c r="R58" i="1"/>
  <c r="O58" i="1" s="1"/>
  <c r="E59" i="1"/>
  <c r="G59" i="1" s="1"/>
  <c r="J59" i="1"/>
  <c r="R59" i="1"/>
  <c r="O59" i="1" s="1"/>
  <c r="J60" i="1"/>
  <c r="R60" i="1"/>
  <c r="O60" i="1" s="1"/>
  <c r="E67" i="1"/>
  <c r="G67" i="1" s="1"/>
  <c r="J67" i="1"/>
  <c r="M67" i="1"/>
  <c r="U67" i="1" s="1"/>
  <c r="R67" i="1"/>
  <c r="O67" i="1" s="1"/>
  <c r="E68" i="1"/>
  <c r="G68" i="1" s="1"/>
  <c r="J68" i="1"/>
  <c r="L68" i="1"/>
  <c r="M68" i="1" s="1"/>
  <c r="U68" i="1" s="1"/>
  <c r="R68" i="1"/>
  <c r="O68" i="1" s="1"/>
  <c r="E69" i="1"/>
  <c r="G69" i="1" s="1"/>
  <c r="J69" i="1"/>
  <c r="R69" i="1"/>
  <c r="O69" i="1" s="1"/>
  <c r="J36" i="1"/>
  <c r="R36" i="1"/>
  <c r="O36" i="1" s="1"/>
  <c r="J16" i="1"/>
  <c r="J15" i="1"/>
  <c r="R34" i="1"/>
  <c r="S34" i="1" s="1"/>
  <c r="P34" i="1" s="1"/>
  <c r="L34" i="1"/>
  <c r="L36" i="1" s="1"/>
  <c r="J34" i="1"/>
  <c r="E34" i="1"/>
  <c r="G34" i="1" s="1"/>
  <c r="R33" i="1"/>
  <c r="S33" i="1" s="1"/>
  <c r="P33" i="1" s="1"/>
  <c r="M33" i="1"/>
  <c r="U33" i="1" s="1"/>
  <c r="J33" i="1"/>
  <c r="E33" i="1"/>
  <c r="G33" i="1" s="1"/>
  <c r="R26" i="1"/>
  <c r="S26" i="1" s="1"/>
  <c r="P26" i="1" s="1"/>
  <c r="J26" i="1"/>
  <c r="E26" i="1"/>
  <c r="G26" i="1" s="1"/>
  <c r="R25" i="1"/>
  <c r="S25" i="1" s="1"/>
  <c r="P25" i="1" s="1"/>
  <c r="J25" i="1"/>
  <c r="G25" i="1"/>
  <c r="R24" i="1"/>
  <c r="S24" i="1" s="1"/>
  <c r="P24" i="1" s="1"/>
  <c r="J24" i="1"/>
  <c r="E24" i="1"/>
  <c r="G24" i="1" s="1"/>
  <c r="R23" i="1"/>
  <c r="S23" i="1" s="1"/>
  <c r="P23" i="1" s="1"/>
  <c r="L23" i="1"/>
  <c r="L24" i="1" s="1"/>
  <c r="L25" i="1" s="1"/>
  <c r="L26" i="1" s="1"/>
  <c r="J23" i="1"/>
  <c r="E23" i="1"/>
  <c r="G23" i="1" s="1"/>
  <c r="R22" i="1"/>
  <c r="S22" i="1" s="1"/>
  <c r="P22" i="1" s="1"/>
  <c r="M22" i="1"/>
  <c r="U22" i="1" s="1"/>
  <c r="J22" i="1"/>
  <c r="E22" i="1"/>
  <c r="G22" i="1" s="1"/>
  <c r="O76" i="1" l="1"/>
  <c r="Q76" i="1" s="1"/>
  <c r="T76" i="1" s="1"/>
  <c r="V76" i="1" s="1"/>
  <c r="W76" i="1" s="1"/>
  <c r="O77" i="1"/>
  <c r="Q77" i="1" s="1"/>
  <c r="T77" i="1" s="1"/>
  <c r="V77" i="1" s="1"/>
  <c r="W77" i="1" s="1"/>
  <c r="S58" i="1"/>
  <c r="P58" i="1" s="1"/>
  <c r="Q58" i="1" s="1"/>
  <c r="T58" i="1" s="1"/>
  <c r="V58" i="1" s="1"/>
  <c r="S57" i="1"/>
  <c r="P57" i="1" s="1"/>
  <c r="Q57" i="1" s="1"/>
  <c r="T57" i="1" s="1"/>
  <c r="V57" i="1" s="1"/>
  <c r="O48" i="1"/>
  <c r="Q48" i="1" s="1"/>
  <c r="T48" i="1" s="1"/>
  <c r="V48" i="1" s="1"/>
  <c r="W48" i="1" s="1"/>
  <c r="S67" i="1"/>
  <c r="P67" i="1" s="1"/>
  <c r="Q67" i="1" s="1"/>
  <c r="T67" i="1" s="1"/>
  <c r="V67" i="1" s="1"/>
  <c r="W67" i="1" s="1"/>
  <c r="L57" i="1"/>
  <c r="O47" i="1"/>
  <c r="Q47" i="1" s="1"/>
  <c r="T47" i="1" s="1"/>
  <c r="V47" i="1" s="1"/>
  <c r="W47" i="1" s="1"/>
  <c r="L69" i="1"/>
  <c r="M69" i="1" s="1"/>
  <c r="U69" i="1" s="1"/>
  <c r="S68" i="1"/>
  <c r="P68" i="1" s="1"/>
  <c r="Q68" i="1" s="1"/>
  <c r="T68" i="1" s="1"/>
  <c r="V68" i="1" s="1"/>
  <c r="W68" i="1" s="1"/>
  <c r="S69" i="1"/>
  <c r="P69" i="1" s="1"/>
  <c r="Q69" i="1" s="1"/>
  <c r="T69" i="1" s="1"/>
  <c r="V69" i="1" s="1"/>
  <c r="S59" i="1"/>
  <c r="P59" i="1" s="1"/>
  <c r="Q59" i="1" s="1"/>
  <c r="T59" i="1" s="1"/>
  <c r="V59" i="1" s="1"/>
  <c r="S55" i="1"/>
  <c r="P55" i="1" s="1"/>
  <c r="S60" i="1"/>
  <c r="P60" i="1" s="1"/>
  <c r="Q60" i="1" s="1"/>
  <c r="T60" i="1" s="1"/>
  <c r="V60" i="1" s="1"/>
  <c r="S56" i="1"/>
  <c r="P56" i="1" s="1"/>
  <c r="Q56" i="1" s="1"/>
  <c r="T56" i="1" s="1"/>
  <c r="V56" i="1" s="1"/>
  <c r="W56" i="1" s="1"/>
  <c r="G55" i="1"/>
  <c r="M36" i="1"/>
  <c r="U36" i="1" s="1"/>
  <c r="S36" i="1"/>
  <c r="P36" i="1" s="1"/>
  <c r="Q36" i="1" s="1"/>
  <c r="T36" i="1" s="1"/>
  <c r="V36" i="1" s="1"/>
  <c r="M23" i="1"/>
  <c r="U23" i="1" s="1"/>
  <c r="O24" i="1"/>
  <c r="Q24" i="1" s="1"/>
  <c r="T24" i="1" s="1"/>
  <c r="V24" i="1" s="1"/>
  <c r="M25" i="1"/>
  <c r="U25" i="1" s="1"/>
  <c r="O25" i="1"/>
  <c r="Q25" i="1" s="1"/>
  <c r="T25" i="1" s="1"/>
  <c r="V25" i="1" s="1"/>
  <c r="M34" i="1"/>
  <c r="U34" i="1" s="1"/>
  <c r="O33" i="1"/>
  <c r="Q55" i="1" s="1"/>
  <c r="T55" i="1" s="1"/>
  <c r="O34" i="1"/>
  <c r="Q34" i="1" s="1"/>
  <c r="T34" i="1" s="1"/>
  <c r="V34" i="1" s="1"/>
  <c r="M26" i="1"/>
  <c r="U26" i="1" s="1"/>
  <c r="M24" i="1"/>
  <c r="U24" i="1" s="1"/>
  <c r="O22" i="1"/>
  <c r="Q22" i="1" s="1"/>
  <c r="T22" i="1" s="1"/>
  <c r="V22" i="1" s="1"/>
  <c r="W22" i="1" s="1"/>
  <c r="O23" i="1"/>
  <c r="Q23" i="1" s="1"/>
  <c r="T23" i="1" s="1"/>
  <c r="V23" i="1" s="1"/>
  <c r="O26" i="1"/>
  <c r="Q26" i="1" s="1"/>
  <c r="T26" i="1" s="1"/>
  <c r="V26" i="1" s="1"/>
  <c r="R13" i="1"/>
  <c r="S13" i="1" s="1"/>
  <c r="R14" i="1"/>
  <c r="S14" i="1" s="1"/>
  <c r="R15" i="1"/>
  <c r="S15" i="1" s="1"/>
  <c r="R16" i="1"/>
  <c r="S16" i="1" s="1"/>
  <c r="R12" i="1"/>
  <c r="S12" i="1" s="1"/>
  <c r="W69" i="1" l="1"/>
  <c r="M57" i="1"/>
  <c r="L58" i="1"/>
  <c r="W36" i="1"/>
  <c r="Q33" i="1"/>
  <c r="T33" i="1" s="1"/>
  <c r="V55" i="1" s="1"/>
  <c r="W55" i="1" s="1"/>
  <c r="W34" i="1"/>
  <c r="W23" i="1"/>
  <c r="W25" i="1"/>
  <c r="W26" i="1"/>
  <c r="W24" i="1"/>
  <c r="L13" i="1"/>
  <c r="L14" i="1" s="1"/>
  <c r="L15" i="1" s="1"/>
  <c r="L16" i="1" s="1"/>
  <c r="P13" i="1"/>
  <c r="P14" i="1"/>
  <c r="P15" i="1"/>
  <c r="P16" i="1"/>
  <c r="P12" i="1"/>
  <c r="O13" i="1"/>
  <c r="O14" i="1"/>
  <c r="O15" i="1"/>
  <c r="O16" i="1"/>
  <c r="O12" i="1"/>
  <c r="J14" i="1"/>
  <c r="J13" i="1"/>
  <c r="J12" i="1"/>
  <c r="M12" i="1" s="1"/>
  <c r="U12" i="1" s="1"/>
  <c r="E13" i="1"/>
  <c r="G13" i="1" s="1"/>
  <c r="E14" i="1"/>
  <c r="G14" i="1" s="1"/>
  <c r="G15" i="1"/>
  <c r="E16" i="1"/>
  <c r="G16" i="1" s="1"/>
  <c r="E12" i="1"/>
  <c r="G12" i="1" s="1"/>
  <c r="U57" i="1" l="1"/>
  <c r="W57" i="1"/>
  <c r="M58" i="1"/>
  <c r="L59" i="1"/>
  <c r="V33" i="1"/>
  <c r="W33" i="1" s="1"/>
  <c r="Q16" i="1"/>
  <c r="T16" i="1" s="1"/>
  <c r="V16" i="1" s="1"/>
  <c r="Q14" i="1"/>
  <c r="T14" i="1" s="1"/>
  <c r="V14" i="1" s="1"/>
  <c r="Q15" i="1"/>
  <c r="T15" i="1" s="1"/>
  <c r="V15" i="1" s="1"/>
  <c r="Q13" i="1"/>
  <c r="T13" i="1" s="1"/>
  <c r="V13" i="1" s="1"/>
  <c r="M13" i="1"/>
  <c r="U13" i="1" s="1"/>
  <c r="M15" i="1"/>
  <c r="U15" i="1" s="1"/>
  <c r="Q12" i="1"/>
  <c r="T12" i="1" s="1"/>
  <c r="V12" i="1" s="1"/>
  <c r="W12" i="1" s="1"/>
  <c r="M14" i="1"/>
  <c r="U14" i="1" s="1"/>
  <c r="U58" i="1" l="1"/>
  <c r="W58" i="1"/>
  <c r="M59" i="1"/>
  <c r="L60" i="1"/>
  <c r="M60" i="1" s="1"/>
  <c r="W13" i="1"/>
  <c r="W15" i="1"/>
  <c r="W14" i="1"/>
  <c r="M16" i="1"/>
  <c r="U59" i="1" l="1"/>
  <c r="W59" i="1"/>
  <c r="U60" i="1"/>
  <c r="W60" i="1"/>
  <c r="U16" i="1"/>
  <c r="W16" i="1"/>
</calcChain>
</file>

<file path=xl/comments1.xml><?xml version="1.0" encoding="utf-8"?>
<comments xmlns="http://schemas.openxmlformats.org/spreadsheetml/2006/main">
  <authors>
    <author>Usuario</author>
  </authors>
  <commentList>
    <comment ref="K10" authorId="0">
      <text>
        <r>
          <rPr>
            <b/>
            <sz val="9"/>
            <color indexed="81"/>
            <rFont val="Tahoma"/>
            <charset val="1"/>
          </rPr>
          <t>Tem que somar conforme contribuição...</t>
        </r>
      </text>
    </comment>
    <comment ref="K20" authorId="0">
      <text>
        <r>
          <rPr>
            <b/>
            <sz val="9"/>
            <color indexed="81"/>
            <rFont val="Tahoma"/>
            <charset val="1"/>
          </rPr>
          <t>Tem que somar conforme contribuição...</t>
        </r>
      </text>
    </comment>
    <comment ref="K31" authorId="0">
      <text>
        <r>
          <rPr>
            <b/>
            <sz val="9"/>
            <color indexed="81"/>
            <rFont val="Tahoma"/>
            <charset val="1"/>
          </rPr>
          <t>Tem que somar conforme contribuição...</t>
        </r>
      </text>
    </comment>
    <comment ref="K45" authorId="0">
      <text>
        <r>
          <rPr>
            <b/>
            <sz val="9"/>
            <color indexed="81"/>
            <rFont val="Tahoma"/>
            <charset val="1"/>
          </rPr>
          <t>Tem que somar conforme contribuição...</t>
        </r>
      </text>
    </comment>
    <comment ref="K53" authorId="0">
      <text>
        <r>
          <rPr>
            <b/>
            <sz val="9"/>
            <color indexed="81"/>
            <rFont val="Tahoma"/>
            <charset val="1"/>
          </rPr>
          <t>Tem que somar conforme contribuição...</t>
        </r>
      </text>
    </comment>
    <comment ref="K65" authorId="0">
      <text>
        <r>
          <rPr>
            <b/>
            <sz val="9"/>
            <color indexed="81"/>
            <rFont val="Tahoma"/>
            <charset val="1"/>
          </rPr>
          <t>Tem que somar conforme contribuição...</t>
        </r>
      </text>
    </comment>
    <comment ref="K74" authorId="0">
      <text>
        <r>
          <rPr>
            <b/>
            <sz val="9"/>
            <color indexed="81"/>
            <rFont val="Tahoma"/>
            <charset val="1"/>
          </rPr>
          <t>Tem que somar conforme contribuição...</t>
        </r>
      </text>
    </comment>
  </commentList>
</comments>
</file>

<file path=xl/sharedStrings.xml><?xml version="1.0" encoding="utf-8"?>
<sst xmlns="http://schemas.openxmlformats.org/spreadsheetml/2006/main" count="305" uniqueCount="54">
  <si>
    <t>DADOS DOS LOGRADOUROS</t>
  </si>
  <si>
    <t>Trecho</t>
  </si>
  <si>
    <t>Cotas Topográficas</t>
  </si>
  <si>
    <t>Comp (m)</t>
  </si>
  <si>
    <t>Mont</t>
  </si>
  <si>
    <t>Jus</t>
  </si>
  <si>
    <t>Dif</t>
  </si>
  <si>
    <t>Decliv (m/m)</t>
  </si>
  <si>
    <t>ÁREAS Á MONTANTE</t>
  </si>
  <si>
    <t>Zonas contribuintes</t>
  </si>
  <si>
    <t>c</t>
  </si>
  <si>
    <t>Área (ha)</t>
  </si>
  <si>
    <t>c * A</t>
  </si>
  <si>
    <t>Σ                c * A</t>
  </si>
  <si>
    <t>i                   (l/s/hec)</t>
  </si>
  <si>
    <t>Q                      (l/s)</t>
  </si>
  <si>
    <t>Diâm             (m)</t>
  </si>
  <si>
    <t>Cota de Soleira</t>
  </si>
  <si>
    <t>Dif             (m)</t>
  </si>
  <si>
    <t>Prof da Soleira</t>
  </si>
  <si>
    <t>Decliv              (m/m)</t>
  </si>
  <si>
    <t>Veloc                 (m/s)</t>
  </si>
  <si>
    <t>Vazão           (m³/s)</t>
  </si>
  <si>
    <t xml:space="preserve">DIMENSIONAMENTO PARA TUBOS EM CONCRETO </t>
  </si>
  <si>
    <t>MUNICÍPIO</t>
  </si>
  <si>
    <t>OBRA:</t>
  </si>
  <si>
    <t>PLANILHA DE CÁLCULO DE TUBULAÇÃO PARA DRENAGEM DE ÁGUAS PLUVIAIS</t>
  </si>
  <si>
    <t>LOCAL</t>
  </si>
  <si>
    <t>Efic.</t>
  </si>
  <si>
    <t>TUBULAÇÃO</t>
  </si>
  <si>
    <t>DADOS REAIS</t>
  </si>
  <si>
    <t>VAZÃO DE DIMEN.</t>
  </si>
  <si>
    <t xml:space="preserve">PROJETO DE TERRAPLENAGEM, SINALIZAÇAO, DRENAGEM PLUVIAL E PAVIMENTAÇAO EM PEDRAS DE BASALTO IRREGULARES </t>
  </si>
  <si>
    <t>PV01</t>
  </si>
  <si>
    <t>PV02</t>
  </si>
  <si>
    <t>PV03</t>
  </si>
  <si>
    <t>PV04</t>
  </si>
  <si>
    <t>PV05</t>
  </si>
  <si>
    <t>PV06</t>
  </si>
  <si>
    <t xml:space="preserve"> </t>
  </si>
  <si>
    <t>PV07</t>
  </si>
  <si>
    <t>BOM JESUS DO OESTE / SC</t>
  </si>
  <si>
    <t>VÁRIAS RUAS</t>
  </si>
  <si>
    <t>AV. 29 DE NOVEMBRO - II</t>
  </si>
  <si>
    <t>AV. 29 DE NOVEMBRO - III</t>
  </si>
  <si>
    <t>RUA PADRE JÚLIO - I</t>
  </si>
  <si>
    <t>RUA EDUARDO SEHNEM</t>
  </si>
  <si>
    <t>RUA CAROLINA</t>
  </si>
  <si>
    <t>RUA PADRE JÚLIO - II</t>
  </si>
  <si>
    <t>RUA LA SALLE</t>
  </si>
  <si>
    <t>Márcia Carla Klamt Vendrame</t>
  </si>
  <si>
    <t>Assessora em Engneharia Civil - CREA/SC 040383-2</t>
  </si>
  <si>
    <t>______________________________________</t>
  </si>
  <si>
    <t>Maravilha (SC), 28/03/2014.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</si>
</sst>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0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MS Sans Serif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9"/>
      <color indexed="81"/>
      <name val="Tahoma"/>
      <charset val="1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F9BD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NumberFormat="1"/>
    <xf numFmtId="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0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vertical="center"/>
    </xf>
    <xf numFmtId="2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43" fontId="4" fillId="0" borderId="0" xfId="1" applyFont="1" applyBorder="1" applyAlignment="1">
      <alignment vertical="center"/>
    </xf>
    <xf numFmtId="43" fontId="5" fillId="0" borderId="0" xfId="1" applyFont="1" applyBorder="1" applyAlignment="1">
      <alignment vertical="center"/>
    </xf>
    <xf numFmtId="0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14" fontId="2" fillId="0" borderId="0" xfId="0" applyNumberFormat="1" applyFont="1" applyBorder="1" applyAlignment="1">
      <alignment vertical="center"/>
    </xf>
    <xf numFmtId="0" fontId="0" fillId="0" borderId="10" xfId="0" applyNumberFormat="1" applyBorder="1" applyAlignment="1">
      <alignment horizontal="center" vertical="center"/>
    </xf>
    <xf numFmtId="0" fontId="0" fillId="4" borderId="10" xfId="0" applyNumberFormat="1" applyFill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4" fontId="0" fillId="4" borderId="10" xfId="0" applyNumberFormat="1" applyFill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2" fontId="0" fillId="4" borderId="10" xfId="0" applyNumberFormat="1" applyFill="1" applyBorder="1" applyAlignment="1">
      <alignment horizontal="center" vertical="center"/>
    </xf>
    <xf numFmtId="0" fontId="0" fillId="2" borderId="13" xfId="0" applyNumberFormat="1" applyFill="1" applyBorder="1" applyAlignment="1">
      <alignment horizontal="center" vertical="center"/>
    </xf>
    <xf numFmtId="0" fontId="0" fillId="2" borderId="14" xfId="0" applyNumberFormat="1" applyFill="1" applyBorder="1" applyAlignment="1">
      <alignment horizontal="center" vertical="center"/>
    </xf>
    <xf numFmtId="0" fontId="0" fillId="2" borderId="16" xfId="0" applyNumberFormat="1" applyFill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0" fillId="4" borderId="18" xfId="0" applyNumberFormat="1" applyFill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4" borderId="12" xfId="0" applyNumberFormat="1" applyFill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0" fillId="4" borderId="14" xfId="0" applyNumberFormat="1" applyFill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164" fontId="0" fillId="4" borderId="14" xfId="0" applyNumberFormat="1" applyFill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2" fontId="0" fillId="4" borderId="14" xfId="0" applyNumberFormat="1" applyFill="1" applyBorder="1" applyAlignment="1">
      <alignment horizontal="center" vertical="center"/>
    </xf>
    <xf numFmtId="0" fontId="0" fillId="4" borderId="15" xfId="0" applyNumberFormat="1" applyFill="1" applyBorder="1" applyAlignment="1">
      <alignment horizontal="center" vertical="center"/>
    </xf>
    <xf numFmtId="0" fontId="9" fillId="0" borderId="0" xfId="0" applyFont="1"/>
    <xf numFmtId="0" fontId="9" fillId="0" borderId="0" xfId="0" applyNumberFormat="1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17" xfId="0" applyNumberFormat="1" applyFill="1" applyBorder="1" applyAlignment="1">
      <alignment horizontal="center" vertical="center"/>
    </xf>
    <xf numFmtId="0" fontId="0" fillId="2" borderId="10" xfId="0" applyNumberFormat="1" applyFill="1" applyBorder="1" applyAlignment="1">
      <alignment horizontal="center" vertical="center"/>
    </xf>
    <xf numFmtId="0" fontId="0" fillId="2" borderId="10" xfId="0" applyNumberFormat="1" applyFill="1" applyBorder="1" applyAlignment="1">
      <alignment horizontal="center" vertical="center" wrapText="1"/>
    </xf>
    <xf numFmtId="0" fontId="0" fillId="2" borderId="14" xfId="0" applyNumberFormat="1" applyFill="1" applyBorder="1" applyAlignment="1">
      <alignment horizontal="center" vertical="center" wrapText="1"/>
    </xf>
    <xf numFmtId="164" fontId="0" fillId="2" borderId="18" xfId="0" applyNumberFormat="1" applyFill="1" applyBorder="1" applyAlignment="1">
      <alignment horizontal="center" vertical="center" wrapText="1"/>
    </xf>
    <xf numFmtId="164" fontId="0" fillId="2" borderId="15" xfId="0" applyNumberFormat="1" applyFill="1" applyBorder="1" applyAlignment="1">
      <alignment horizontal="center" vertical="center" wrapText="1"/>
    </xf>
    <xf numFmtId="0" fontId="0" fillId="2" borderId="7" xfId="0" applyNumberForma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 wrapText="1"/>
    </xf>
    <xf numFmtId="164" fontId="0" fillId="2" borderId="14" xfId="0" applyNumberFormat="1" applyFill="1" applyBorder="1" applyAlignment="1">
      <alignment horizontal="center" vertical="center" wrapText="1"/>
    </xf>
    <xf numFmtId="0" fontId="0" fillId="2" borderId="5" xfId="0" applyNumberFormat="1" applyFill="1" applyBorder="1" applyAlignment="1">
      <alignment horizontal="center" vertical="center" wrapText="1"/>
    </xf>
    <xf numFmtId="0" fontId="0" fillId="2" borderId="23" xfId="0" applyNumberFormat="1" applyFill="1" applyBorder="1" applyAlignment="1">
      <alignment horizontal="center" vertical="center" wrapText="1"/>
    </xf>
    <xf numFmtId="0" fontId="0" fillId="3" borderId="19" xfId="0" applyNumberFormat="1" applyFill="1" applyBorder="1" applyAlignment="1">
      <alignment horizontal="center" vertical="center"/>
    </xf>
    <xf numFmtId="0" fontId="0" fillId="3" borderId="20" xfId="0" applyNumberFormat="1" applyFill="1" applyBorder="1" applyAlignment="1">
      <alignment horizontal="center" vertical="center"/>
    </xf>
    <xf numFmtId="0" fontId="0" fillId="3" borderId="21" xfId="0" applyNumberFormat="1" applyFill="1" applyBorder="1" applyAlignment="1">
      <alignment horizontal="center" vertical="center"/>
    </xf>
    <xf numFmtId="0" fontId="0" fillId="3" borderId="19" xfId="0" applyNumberFormat="1" applyFont="1" applyFill="1" applyBorder="1" applyAlignment="1">
      <alignment horizontal="center" vertical="center"/>
    </xf>
    <xf numFmtId="0" fontId="0" fillId="3" borderId="20" xfId="0" applyNumberFormat="1" applyFont="1" applyFill="1" applyBorder="1" applyAlignment="1">
      <alignment horizontal="center" vertical="center"/>
    </xf>
    <xf numFmtId="0" fontId="0" fillId="3" borderId="21" xfId="0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2" borderId="35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2" borderId="33" xfId="0" applyNumberFormat="1" applyFill="1" applyBorder="1" applyAlignment="1">
      <alignment horizontal="center" vertical="center"/>
    </xf>
    <xf numFmtId="0" fontId="0" fillId="2" borderId="32" xfId="0" applyNumberFormat="1" applyFill="1" applyBorder="1" applyAlignment="1">
      <alignment horizontal="center" vertical="center"/>
    </xf>
    <xf numFmtId="0" fontId="0" fillId="2" borderId="31" xfId="0" applyNumberFormat="1" applyFill="1" applyBorder="1" applyAlignment="1">
      <alignment horizontal="center" vertical="center"/>
    </xf>
    <xf numFmtId="0" fontId="0" fillId="2" borderId="34" xfId="0" applyNumberFormat="1" applyFill="1" applyBorder="1" applyAlignment="1">
      <alignment horizontal="center" vertical="center"/>
    </xf>
    <xf numFmtId="0" fontId="0" fillId="2" borderId="29" xfId="0" applyNumberFormat="1" applyFill="1" applyBorder="1" applyAlignment="1">
      <alignment horizontal="center" vertical="center" wrapText="1"/>
    </xf>
    <xf numFmtId="0" fontId="0" fillId="2" borderId="30" xfId="0" applyNumberFormat="1" applyFill="1" applyBorder="1" applyAlignment="1">
      <alignment horizontal="center" vertical="center" wrapText="1"/>
    </xf>
    <xf numFmtId="164" fontId="0" fillId="2" borderId="27" xfId="0" applyNumberFormat="1" applyFill="1" applyBorder="1" applyAlignment="1">
      <alignment horizontal="center" vertical="center" wrapText="1"/>
    </xf>
    <xf numFmtId="164" fontId="0" fillId="2" borderId="28" xfId="0" applyNumberFormat="1" applyFill="1" applyBorder="1" applyAlignment="1">
      <alignment horizontal="center" vertical="center" wrapText="1"/>
    </xf>
    <xf numFmtId="164" fontId="0" fillId="2" borderId="29" xfId="0" applyNumberFormat="1" applyFill="1" applyBorder="1" applyAlignment="1">
      <alignment horizontal="center" vertical="center" wrapText="1"/>
    </xf>
    <xf numFmtId="164" fontId="0" fillId="2" borderId="30" xfId="0" applyNumberFormat="1" applyFill="1" applyBorder="1" applyAlignment="1">
      <alignment horizontal="center" vertical="center" wrapText="1"/>
    </xf>
    <xf numFmtId="0" fontId="0" fillId="2" borderId="27" xfId="0" applyNumberFormat="1" applyFill="1" applyBorder="1" applyAlignment="1">
      <alignment horizontal="center" vertical="center" wrapText="1"/>
    </xf>
    <xf numFmtId="0" fontId="0" fillId="2" borderId="28" xfId="0" applyNumberFormat="1" applyFill="1" applyBorder="1" applyAlignment="1">
      <alignment horizontal="center" vertical="center" wrapText="1"/>
    </xf>
    <xf numFmtId="0" fontId="0" fillId="3" borderId="38" xfId="0" applyNumberFormat="1" applyFill="1" applyBorder="1" applyAlignment="1">
      <alignment horizontal="center" vertical="center"/>
    </xf>
    <xf numFmtId="0" fontId="0" fillId="3" borderId="40" xfId="0" applyNumberFormat="1" applyFill="1" applyBorder="1" applyAlignment="1">
      <alignment horizontal="center" vertical="center"/>
    </xf>
    <xf numFmtId="0" fontId="0" fillId="3" borderId="39" xfId="0" applyNumberFormat="1" applyFill="1" applyBorder="1" applyAlignment="1">
      <alignment horizontal="center" vertical="center"/>
    </xf>
    <xf numFmtId="0" fontId="0" fillId="3" borderId="38" xfId="0" applyNumberFormat="1" applyFont="1" applyFill="1" applyBorder="1" applyAlignment="1">
      <alignment horizontal="center" vertical="center"/>
    </xf>
    <xf numFmtId="0" fontId="0" fillId="3" borderId="40" xfId="0" applyNumberFormat="1" applyFont="1" applyFill="1" applyBorder="1" applyAlignment="1">
      <alignment horizontal="center" vertical="center"/>
    </xf>
    <xf numFmtId="0" fontId="0" fillId="3" borderId="39" xfId="0" applyNumberFormat="1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2"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0F9BD"/>
      <color rgb="FFF5FA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82"/>
  <sheetViews>
    <sheetView tabSelected="1" view="pageLayout" topLeftCell="A61" zoomScale="85" zoomScalePageLayoutView="85" workbookViewId="0">
      <selection activeCell="O69" sqref="O69"/>
    </sheetView>
  </sheetViews>
  <sheetFormatPr defaultRowHeight="15" x14ac:dyDescent="0.25"/>
  <cols>
    <col min="1" max="1" width="7" customWidth="1"/>
    <col min="2" max="2" width="6.28515625" customWidth="1"/>
    <col min="3" max="3" width="7.28515625" customWidth="1"/>
    <col min="4" max="4" width="7.140625" customWidth="1"/>
    <col min="5" max="5" width="7" customWidth="1"/>
    <col min="6" max="6" width="8.85546875" customWidth="1"/>
    <col min="7" max="7" width="8.42578125" style="4" customWidth="1"/>
    <col min="8" max="8" width="6.7109375" customWidth="1"/>
    <col min="9" max="9" width="7.42578125" customWidth="1"/>
    <col min="10" max="10" width="8.140625" customWidth="1"/>
    <col min="11" max="11" width="8.42578125" customWidth="1"/>
    <col min="12" max="12" width="6.28515625" customWidth="1"/>
    <col min="13" max="13" width="8.140625" customWidth="1"/>
    <col min="14" max="14" width="7.140625" customWidth="1"/>
    <col min="15" max="15" width="7" customWidth="1"/>
    <col min="16" max="16" width="8.140625" customWidth="1"/>
    <col min="17" max="17" width="7.5703125" customWidth="1"/>
    <col min="18" max="18" width="7.85546875" customWidth="1"/>
    <col min="19" max="19" width="7.5703125" customWidth="1"/>
    <col min="21" max="21" width="9.28515625" customWidth="1"/>
    <col min="22" max="22" width="8.7109375" customWidth="1"/>
    <col min="23" max="23" width="7.5703125" customWidth="1"/>
  </cols>
  <sheetData>
    <row r="1" spans="1:26" ht="15.75" customHeight="1" x14ac:dyDescent="0.25">
      <c r="A1" s="91" t="s">
        <v>26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11"/>
      <c r="Y1" s="11"/>
      <c r="Z1" s="7"/>
    </row>
    <row r="2" spans="1:26" ht="18" customHeight="1" x14ac:dyDescent="0.25">
      <c r="A2" s="92" t="s">
        <v>23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12"/>
      <c r="Y2" s="12"/>
      <c r="Z2" s="7"/>
    </row>
    <row r="3" spans="1:26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6"/>
      <c r="Q3" s="6"/>
      <c r="R3" s="6"/>
      <c r="S3" s="6"/>
      <c r="T3" s="6"/>
      <c r="U3" s="6"/>
      <c r="V3" s="6"/>
      <c r="W3" s="8"/>
      <c r="X3" s="8"/>
      <c r="Y3" s="6"/>
      <c r="Z3" s="7"/>
    </row>
    <row r="4" spans="1:26" ht="15.75" customHeight="1" x14ac:dyDescent="0.25">
      <c r="A4" s="94" t="s">
        <v>24</v>
      </c>
      <c r="B4" s="95"/>
      <c r="C4" s="94" t="s">
        <v>41</v>
      </c>
      <c r="D4" s="98"/>
      <c r="E4" s="98"/>
      <c r="F4" s="98"/>
      <c r="G4" s="98"/>
      <c r="H4" s="95"/>
      <c r="I4" s="90" t="s">
        <v>25</v>
      </c>
      <c r="J4" s="88" t="s">
        <v>32</v>
      </c>
      <c r="K4" s="88"/>
      <c r="L4" s="88"/>
      <c r="M4" s="88"/>
      <c r="N4" s="88"/>
      <c r="O4" s="88"/>
      <c r="P4" s="88"/>
      <c r="Q4" s="88"/>
      <c r="R4" s="88"/>
      <c r="S4" s="88"/>
      <c r="T4" s="8"/>
      <c r="U4" s="6"/>
      <c r="V4" s="6"/>
      <c r="W4" s="8"/>
      <c r="X4" s="8"/>
      <c r="Y4" s="6"/>
      <c r="Z4" s="7"/>
    </row>
    <row r="5" spans="1:26" ht="15" customHeight="1" x14ac:dyDescent="0.25">
      <c r="A5" s="96"/>
      <c r="B5" s="97"/>
      <c r="C5" s="96"/>
      <c r="D5" s="99"/>
      <c r="E5" s="99"/>
      <c r="F5" s="99"/>
      <c r="G5" s="99"/>
      <c r="H5" s="97"/>
      <c r="I5" s="90"/>
      <c r="J5" s="88"/>
      <c r="K5" s="88"/>
      <c r="L5" s="88"/>
      <c r="M5" s="88"/>
      <c r="N5" s="88"/>
      <c r="O5" s="88"/>
      <c r="P5" s="88"/>
      <c r="Q5" s="88"/>
      <c r="R5" s="88"/>
      <c r="S5" s="88"/>
      <c r="T5" s="8"/>
      <c r="U5" s="6"/>
      <c r="V5" s="6"/>
      <c r="W5" s="8"/>
      <c r="X5" s="16"/>
      <c r="Y5" s="16"/>
      <c r="Z5" s="7"/>
    </row>
    <row r="6" spans="1:26" ht="15" customHeight="1" x14ac:dyDescent="0.25">
      <c r="A6" s="96" t="s">
        <v>27</v>
      </c>
      <c r="B6" s="97"/>
      <c r="C6" s="96" t="s">
        <v>42</v>
      </c>
      <c r="D6" s="99"/>
      <c r="E6" s="99"/>
      <c r="F6" s="99"/>
      <c r="G6" s="99"/>
      <c r="H6" s="97"/>
      <c r="I6" s="90"/>
      <c r="J6" s="88"/>
      <c r="K6" s="88"/>
      <c r="L6" s="88"/>
      <c r="M6" s="88"/>
      <c r="N6" s="88"/>
      <c r="O6" s="88"/>
      <c r="P6" s="88"/>
      <c r="Q6" s="88"/>
      <c r="R6" s="88"/>
      <c r="S6" s="88"/>
      <c r="T6" s="7"/>
      <c r="U6" s="7"/>
      <c r="V6" s="7"/>
      <c r="W6" s="7"/>
      <c r="X6" s="7"/>
      <c r="Y6" s="7"/>
      <c r="Z6" s="7"/>
    </row>
    <row r="7" spans="1:26" ht="15" customHeight="1" x14ac:dyDescent="0.25">
      <c r="A7" s="100"/>
      <c r="B7" s="101"/>
      <c r="C7" s="100"/>
      <c r="D7" s="102"/>
      <c r="E7" s="102"/>
      <c r="F7" s="102"/>
      <c r="G7" s="102"/>
      <c r="H7" s="101"/>
      <c r="I7" s="90"/>
      <c r="J7" s="88"/>
      <c r="K7" s="88"/>
      <c r="L7" s="88"/>
      <c r="M7" s="88"/>
      <c r="N7" s="88"/>
      <c r="O7" s="88"/>
      <c r="P7" s="88"/>
      <c r="Q7" s="88"/>
      <c r="R7" s="88"/>
      <c r="S7" s="88"/>
      <c r="T7" s="7"/>
      <c r="U7" s="7"/>
      <c r="V7" s="7"/>
      <c r="W7" s="7"/>
      <c r="X7" s="7"/>
      <c r="Y7" s="7"/>
      <c r="Z7" s="7"/>
    </row>
    <row r="8" spans="1:26" ht="21.75" thickBot="1" x14ac:dyDescent="0.4">
      <c r="A8" s="38" t="s">
        <v>39</v>
      </c>
      <c r="B8" s="38" t="s">
        <v>43</v>
      </c>
    </row>
    <row r="9" spans="1:26" ht="15.75" thickBot="1" x14ac:dyDescent="0.3">
      <c r="A9" s="54" t="s">
        <v>0</v>
      </c>
      <c r="B9" s="55"/>
      <c r="C9" s="55"/>
      <c r="D9" s="55"/>
      <c r="E9" s="55"/>
      <c r="F9" s="55"/>
      <c r="G9" s="56"/>
      <c r="H9" s="54" t="s">
        <v>8</v>
      </c>
      <c r="I9" s="55"/>
      <c r="J9" s="55"/>
      <c r="K9" s="56"/>
      <c r="L9" s="57" t="s">
        <v>31</v>
      </c>
      <c r="M9" s="58"/>
      <c r="N9" s="59"/>
      <c r="O9" s="60" t="s">
        <v>29</v>
      </c>
      <c r="P9" s="61"/>
      <c r="Q9" s="61"/>
      <c r="R9" s="61"/>
      <c r="S9" s="61"/>
      <c r="T9" s="62"/>
      <c r="U9" s="60" t="s">
        <v>30</v>
      </c>
      <c r="V9" s="63"/>
      <c r="W9" s="40" t="s">
        <v>28</v>
      </c>
    </row>
    <row r="10" spans="1:26" x14ac:dyDescent="0.25">
      <c r="A10" s="43" t="s">
        <v>1</v>
      </c>
      <c r="B10" s="44"/>
      <c r="C10" s="44" t="s">
        <v>2</v>
      </c>
      <c r="D10" s="44"/>
      <c r="E10" s="44"/>
      <c r="F10" s="45" t="s">
        <v>3</v>
      </c>
      <c r="G10" s="47" t="s">
        <v>7</v>
      </c>
      <c r="H10" s="49" t="s">
        <v>9</v>
      </c>
      <c r="I10" s="44"/>
      <c r="J10" s="44"/>
      <c r="K10" s="45" t="s">
        <v>13</v>
      </c>
      <c r="L10" s="45" t="s">
        <v>14</v>
      </c>
      <c r="M10" s="45" t="s">
        <v>15</v>
      </c>
      <c r="N10" s="45" t="s">
        <v>16</v>
      </c>
      <c r="O10" s="44" t="s">
        <v>17</v>
      </c>
      <c r="P10" s="44"/>
      <c r="Q10" s="45" t="s">
        <v>18</v>
      </c>
      <c r="R10" s="44" t="s">
        <v>19</v>
      </c>
      <c r="S10" s="44"/>
      <c r="T10" s="50" t="s">
        <v>20</v>
      </c>
      <c r="U10" s="45" t="s">
        <v>21</v>
      </c>
      <c r="V10" s="52" t="s">
        <v>22</v>
      </c>
      <c r="W10" s="41"/>
      <c r="X10" s="5"/>
    </row>
    <row r="11" spans="1:26" ht="15.75" thickBot="1" x14ac:dyDescent="0.3">
      <c r="A11" s="23" t="s">
        <v>4</v>
      </c>
      <c r="B11" s="24" t="s">
        <v>5</v>
      </c>
      <c r="C11" s="24" t="s">
        <v>4</v>
      </c>
      <c r="D11" s="24" t="s">
        <v>5</v>
      </c>
      <c r="E11" s="24" t="s">
        <v>6</v>
      </c>
      <c r="F11" s="46"/>
      <c r="G11" s="48"/>
      <c r="H11" s="25" t="s">
        <v>10</v>
      </c>
      <c r="I11" s="24" t="s">
        <v>11</v>
      </c>
      <c r="J11" s="24" t="s">
        <v>12</v>
      </c>
      <c r="K11" s="46"/>
      <c r="L11" s="46"/>
      <c r="M11" s="46"/>
      <c r="N11" s="46"/>
      <c r="O11" s="24" t="s">
        <v>4</v>
      </c>
      <c r="P11" s="24" t="s">
        <v>5</v>
      </c>
      <c r="Q11" s="46"/>
      <c r="R11" s="24" t="s">
        <v>4</v>
      </c>
      <c r="S11" s="24" t="s">
        <v>5</v>
      </c>
      <c r="T11" s="51"/>
      <c r="U11" s="46"/>
      <c r="V11" s="53"/>
      <c r="W11" s="42"/>
      <c r="X11" s="5"/>
    </row>
    <row r="12" spans="1:26" x14ac:dyDescent="0.25">
      <c r="A12" s="26" t="s">
        <v>33</v>
      </c>
      <c r="B12" s="17" t="s">
        <v>34</v>
      </c>
      <c r="C12" s="17">
        <v>610.59900000000005</v>
      </c>
      <c r="D12" s="17">
        <v>610.49900000000002</v>
      </c>
      <c r="E12" s="18">
        <f>C12-D12</f>
        <v>0.10000000000002274</v>
      </c>
      <c r="F12" s="19">
        <v>15.5</v>
      </c>
      <c r="G12" s="20">
        <f>E12/F12</f>
        <v>6.4516129032272732E-3</v>
      </c>
      <c r="H12" s="17">
        <v>0.8</v>
      </c>
      <c r="I12" s="21">
        <v>0.193</v>
      </c>
      <c r="J12" s="20">
        <f>H12*I12</f>
        <v>0.15440000000000001</v>
      </c>
      <c r="K12" s="21">
        <v>0.154</v>
      </c>
      <c r="L12" s="17">
        <v>450</v>
      </c>
      <c r="M12" s="22">
        <f t="shared" ref="M12:M16" si="0">K12*L12</f>
        <v>69.3</v>
      </c>
      <c r="N12" s="17">
        <v>0.4</v>
      </c>
      <c r="O12" s="22">
        <f t="shared" ref="O12:O16" si="1">C12-R12</f>
        <v>609.79900000000009</v>
      </c>
      <c r="P12" s="22">
        <f t="shared" ref="P12:P16" si="2">D12-S12</f>
        <v>609.69900000000007</v>
      </c>
      <c r="Q12" s="22">
        <f>O12-P12</f>
        <v>0.10000000000002274</v>
      </c>
      <c r="R12" s="22">
        <f>N12+0.4</f>
        <v>0.8</v>
      </c>
      <c r="S12" s="22">
        <f>R12</f>
        <v>0.8</v>
      </c>
      <c r="T12" s="20">
        <f t="shared" ref="T12:T16" si="3">Q12/F12</f>
        <v>6.4516129032272732E-3</v>
      </c>
      <c r="U12" s="20">
        <f t="shared" ref="U12:U16" si="4">(M12/1000)/(0.7445*(N12^2))</f>
        <v>0.58176628609805225</v>
      </c>
      <c r="V12" s="20">
        <f>(0.3326*(N12^(3/8))*(T12^0.5))/0.013</f>
        <v>1.4574227358081551</v>
      </c>
      <c r="W12" s="27" t="str">
        <f t="shared" ref="W12:W16" si="5">IF(V12&gt;(M12/1000),"Ok", "Não Ok")</f>
        <v>Ok</v>
      </c>
      <c r="X12" s="5"/>
    </row>
    <row r="13" spans="1:26" x14ac:dyDescent="0.25">
      <c r="A13" s="28" t="s">
        <v>34</v>
      </c>
      <c r="B13" s="2" t="s">
        <v>35</v>
      </c>
      <c r="C13" s="2">
        <v>610.49900000000002</v>
      </c>
      <c r="D13" s="2">
        <v>608.97</v>
      </c>
      <c r="E13" s="13">
        <f t="shared" ref="E13:E16" si="6">C13-D13</f>
        <v>1.5289999999999964</v>
      </c>
      <c r="F13" s="10">
        <v>15</v>
      </c>
      <c r="G13" s="14">
        <f t="shared" ref="G13:G16" si="7">E13/F13</f>
        <v>0.10193333333333308</v>
      </c>
      <c r="H13" s="2">
        <v>0.8</v>
      </c>
      <c r="I13" s="3">
        <v>2</v>
      </c>
      <c r="J13" s="14">
        <f>H13*I13</f>
        <v>1.6</v>
      </c>
      <c r="K13" s="3">
        <v>1.754</v>
      </c>
      <c r="L13" s="13">
        <f t="shared" ref="L13:L16" si="8">L12</f>
        <v>450</v>
      </c>
      <c r="M13" s="15">
        <f t="shared" si="0"/>
        <v>789.3</v>
      </c>
      <c r="N13" s="2">
        <v>0.4</v>
      </c>
      <c r="O13" s="15">
        <f t="shared" si="1"/>
        <v>609.69900000000007</v>
      </c>
      <c r="P13" s="15">
        <f t="shared" si="2"/>
        <v>608.17000000000007</v>
      </c>
      <c r="Q13" s="15">
        <f t="shared" ref="Q13:Q16" si="9">O13-P13</f>
        <v>1.5289999999999964</v>
      </c>
      <c r="R13" s="15">
        <f t="shared" ref="R13:R16" si="10">N13+0.4</f>
        <v>0.8</v>
      </c>
      <c r="S13" s="15">
        <f t="shared" ref="S13:S16" si="11">R13</f>
        <v>0.8</v>
      </c>
      <c r="T13" s="14">
        <f t="shared" si="3"/>
        <v>0.10193333333333308</v>
      </c>
      <c r="U13" s="14">
        <f t="shared" si="4"/>
        <v>6.6260913364674261</v>
      </c>
      <c r="V13" s="14">
        <f t="shared" ref="V13:V16" si="12">(0.3326*(N13^(3/8))*(T13^0.5))/0.013</f>
        <v>5.7930796870421473</v>
      </c>
      <c r="W13" s="29" t="str">
        <f t="shared" si="5"/>
        <v>Ok</v>
      </c>
      <c r="X13" s="5"/>
    </row>
    <row r="14" spans="1:26" x14ac:dyDescent="0.25">
      <c r="A14" s="28" t="s">
        <v>33</v>
      </c>
      <c r="B14" s="2" t="s">
        <v>36</v>
      </c>
      <c r="C14" s="2">
        <v>613.35</v>
      </c>
      <c r="D14" s="2">
        <v>612.92999999999995</v>
      </c>
      <c r="E14" s="13">
        <f t="shared" si="6"/>
        <v>0.42000000000007276</v>
      </c>
      <c r="F14" s="10">
        <v>21</v>
      </c>
      <c r="G14" s="14">
        <f t="shared" si="7"/>
        <v>2.0000000000003466E-2</v>
      </c>
      <c r="H14" s="2">
        <v>0.8</v>
      </c>
      <c r="I14" s="3">
        <v>1.5</v>
      </c>
      <c r="J14" s="14">
        <f>H14*I14</f>
        <v>1.2000000000000002</v>
      </c>
      <c r="K14" s="3">
        <v>1.2</v>
      </c>
      <c r="L14" s="13">
        <f t="shared" si="8"/>
        <v>450</v>
      </c>
      <c r="M14" s="15">
        <f t="shared" si="0"/>
        <v>540</v>
      </c>
      <c r="N14" s="2">
        <v>0.4</v>
      </c>
      <c r="O14" s="15">
        <f t="shared" si="1"/>
        <v>612.55000000000007</v>
      </c>
      <c r="P14" s="15">
        <f t="shared" si="2"/>
        <v>612.13</v>
      </c>
      <c r="Q14" s="15">
        <f t="shared" si="9"/>
        <v>0.42000000000007276</v>
      </c>
      <c r="R14" s="15">
        <f t="shared" si="10"/>
        <v>0.8</v>
      </c>
      <c r="S14" s="15">
        <f t="shared" si="11"/>
        <v>0.8</v>
      </c>
      <c r="T14" s="14">
        <f t="shared" si="3"/>
        <v>2.0000000000003466E-2</v>
      </c>
      <c r="U14" s="14">
        <f t="shared" si="4"/>
        <v>4.5332437877770309</v>
      </c>
      <c r="V14" s="14">
        <f t="shared" si="12"/>
        <v>2.5660575199391538</v>
      </c>
      <c r="W14" s="29" t="str">
        <f t="shared" si="5"/>
        <v>Ok</v>
      </c>
      <c r="X14" s="5"/>
    </row>
    <row r="15" spans="1:26" x14ac:dyDescent="0.25">
      <c r="A15" s="28" t="s">
        <v>34</v>
      </c>
      <c r="B15" s="2" t="s">
        <v>35</v>
      </c>
      <c r="C15" s="2">
        <v>613.94100000000003</v>
      </c>
      <c r="D15" s="2">
        <v>613.9</v>
      </c>
      <c r="E15" s="13">
        <f t="shared" si="6"/>
        <v>4.100000000005366E-2</v>
      </c>
      <c r="F15" s="10">
        <v>3</v>
      </c>
      <c r="G15" s="14">
        <f t="shared" si="7"/>
        <v>1.3666666666684554E-2</v>
      </c>
      <c r="H15" s="2">
        <v>0.8</v>
      </c>
      <c r="I15" s="3">
        <v>1.5</v>
      </c>
      <c r="J15" s="14">
        <f>H15*I15</f>
        <v>1.2000000000000002</v>
      </c>
      <c r="K15" s="3">
        <v>2.4</v>
      </c>
      <c r="L15" s="13">
        <f t="shared" si="8"/>
        <v>450</v>
      </c>
      <c r="M15" s="15">
        <f t="shared" si="0"/>
        <v>1080</v>
      </c>
      <c r="N15" s="2">
        <v>0.4</v>
      </c>
      <c r="O15" s="15">
        <f t="shared" si="1"/>
        <v>613.14100000000008</v>
      </c>
      <c r="P15" s="15">
        <f t="shared" si="2"/>
        <v>613.1</v>
      </c>
      <c r="Q15" s="15">
        <f t="shared" si="9"/>
        <v>4.100000000005366E-2</v>
      </c>
      <c r="R15" s="15">
        <f t="shared" si="10"/>
        <v>0.8</v>
      </c>
      <c r="S15" s="15">
        <f t="shared" si="11"/>
        <v>0.8</v>
      </c>
      <c r="T15" s="14">
        <f t="shared" si="3"/>
        <v>1.3666666666684554E-2</v>
      </c>
      <c r="U15" s="14">
        <f t="shared" si="4"/>
        <v>9.0664875755540617</v>
      </c>
      <c r="V15" s="14">
        <f t="shared" si="12"/>
        <v>2.1212052353217894</v>
      </c>
      <c r="W15" s="29" t="str">
        <f t="shared" si="5"/>
        <v>Ok</v>
      </c>
      <c r="X15" s="5"/>
    </row>
    <row r="16" spans="1:26" ht="15.75" thickBot="1" x14ac:dyDescent="0.3">
      <c r="A16" s="30" t="s">
        <v>35</v>
      </c>
      <c r="B16" s="31" t="s">
        <v>36</v>
      </c>
      <c r="C16" s="31">
        <v>613.9</v>
      </c>
      <c r="D16" s="31">
        <v>612.92999999999995</v>
      </c>
      <c r="E16" s="32">
        <f t="shared" si="6"/>
        <v>0.97000000000002728</v>
      </c>
      <c r="F16" s="33">
        <v>16</v>
      </c>
      <c r="G16" s="34">
        <f t="shared" si="7"/>
        <v>6.0625000000001705E-2</v>
      </c>
      <c r="H16" s="31">
        <v>0.8</v>
      </c>
      <c r="I16" s="35">
        <v>0.61599999999999999</v>
      </c>
      <c r="J16" s="34">
        <f t="shared" ref="J16" si="13">H16*I16</f>
        <v>0.49280000000000002</v>
      </c>
      <c r="K16" s="35">
        <v>2.8929999999999998</v>
      </c>
      <c r="L16" s="32">
        <f t="shared" si="8"/>
        <v>450</v>
      </c>
      <c r="M16" s="36">
        <f t="shared" si="0"/>
        <v>1301.8499999999999</v>
      </c>
      <c r="N16" s="31">
        <v>0.6</v>
      </c>
      <c r="O16" s="36">
        <f t="shared" si="1"/>
        <v>612.9</v>
      </c>
      <c r="P16" s="36">
        <f t="shared" si="2"/>
        <v>611.92999999999995</v>
      </c>
      <c r="Q16" s="36">
        <f t="shared" si="9"/>
        <v>0.97000000000002728</v>
      </c>
      <c r="R16" s="36">
        <f t="shared" si="10"/>
        <v>1</v>
      </c>
      <c r="S16" s="36">
        <f t="shared" si="11"/>
        <v>1</v>
      </c>
      <c r="T16" s="34">
        <f t="shared" si="3"/>
        <v>6.0625000000001705E-2</v>
      </c>
      <c r="U16" s="34">
        <f t="shared" si="4"/>
        <v>4.8572867696440554</v>
      </c>
      <c r="V16" s="34">
        <f t="shared" si="12"/>
        <v>5.2012950128930919</v>
      </c>
      <c r="W16" s="37" t="str">
        <f t="shared" si="5"/>
        <v>Ok</v>
      </c>
      <c r="X16" s="5"/>
    </row>
    <row r="17" spans="1:23" x14ac:dyDescent="0.25">
      <c r="A17" s="1"/>
      <c r="B17" s="1"/>
      <c r="C17" s="1"/>
      <c r="D17" s="1"/>
      <c r="E17" s="1"/>
      <c r="F17" s="1"/>
      <c r="H17" s="1"/>
      <c r="I17" s="1"/>
      <c r="J17" s="1"/>
      <c r="K17" s="1"/>
      <c r="L17" s="1"/>
      <c r="M17" s="9"/>
    </row>
    <row r="18" spans="1:23" ht="21.75" thickBot="1" x14ac:dyDescent="0.4">
      <c r="A18" s="39" t="s">
        <v>39</v>
      </c>
      <c r="B18" s="38" t="s">
        <v>44</v>
      </c>
      <c r="J18" s="89"/>
      <c r="K18" s="89"/>
      <c r="L18" s="89"/>
      <c r="M18" s="89"/>
    </row>
    <row r="19" spans="1:23" ht="15.75" thickBot="1" x14ac:dyDescent="0.3">
      <c r="A19" s="54" t="s">
        <v>0</v>
      </c>
      <c r="B19" s="55"/>
      <c r="C19" s="55"/>
      <c r="D19" s="55"/>
      <c r="E19" s="55"/>
      <c r="F19" s="55"/>
      <c r="G19" s="56"/>
      <c r="H19" s="54" t="s">
        <v>8</v>
      </c>
      <c r="I19" s="55"/>
      <c r="J19" s="55"/>
      <c r="K19" s="56"/>
      <c r="L19" s="57" t="s">
        <v>31</v>
      </c>
      <c r="M19" s="58"/>
      <c r="N19" s="59"/>
      <c r="O19" s="60" t="s">
        <v>29</v>
      </c>
      <c r="P19" s="61"/>
      <c r="Q19" s="61"/>
      <c r="R19" s="61"/>
      <c r="S19" s="61"/>
      <c r="T19" s="62"/>
      <c r="U19" s="60" t="s">
        <v>30</v>
      </c>
      <c r="V19" s="63"/>
      <c r="W19" s="40" t="s">
        <v>28</v>
      </c>
    </row>
    <row r="20" spans="1:23" x14ac:dyDescent="0.25">
      <c r="A20" s="43" t="s">
        <v>1</v>
      </c>
      <c r="B20" s="44"/>
      <c r="C20" s="44" t="s">
        <v>2</v>
      </c>
      <c r="D20" s="44"/>
      <c r="E20" s="44"/>
      <c r="F20" s="45" t="s">
        <v>3</v>
      </c>
      <c r="G20" s="47" t="s">
        <v>7</v>
      </c>
      <c r="H20" s="49" t="s">
        <v>9</v>
      </c>
      <c r="I20" s="44"/>
      <c r="J20" s="44"/>
      <c r="K20" s="45" t="s">
        <v>13</v>
      </c>
      <c r="L20" s="45" t="s">
        <v>14</v>
      </c>
      <c r="M20" s="45" t="s">
        <v>15</v>
      </c>
      <c r="N20" s="45" t="s">
        <v>16</v>
      </c>
      <c r="O20" s="44" t="s">
        <v>17</v>
      </c>
      <c r="P20" s="44"/>
      <c r="Q20" s="45" t="s">
        <v>18</v>
      </c>
      <c r="R20" s="44" t="s">
        <v>19</v>
      </c>
      <c r="S20" s="44"/>
      <c r="T20" s="50" t="s">
        <v>20</v>
      </c>
      <c r="U20" s="45" t="s">
        <v>21</v>
      </c>
      <c r="V20" s="52" t="s">
        <v>22</v>
      </c>
      <c r="W20" s="41"/>
    </row>
    <row r="21" spans="1:23" ht="15.75" thickBot="1" x14ac:dyDescent="0.3">
      <c r="A21" s="23" t="s">
        <v>4</v>
      </c>
      <c r="B21" s="24" t="s">
        <v>5</v>
      </c>
      <c r="C21" s="24" t="s">
        <v>4</v>
      </c>
      <c r="D21" s="24" t="s">
        <v>5</v>
      </c>
      <c r="E21" s="24" t="s">
        <v>6</v>
      </c>
      <c r="F21" s="46"/>
      <c r="G21" s="48"/>
      <c r="H21" s="25" t="s">
        <v>10</v>
      </c>
      <c r="I21" s="24" t="s">
        <v>11</v>
      </c>
      <c r="J21" s="24" t="s">
        <v>12</v>
      </c>
      <c r="K21" s="46"/>
      <c r="L21" s="46"/>
      <c r="M21" s="46"/>
      <c r="N21" s="46"/>
      <c r="O21" s="24" t="s">
        <v>4</v>
      </c>
      <c r="P21" s="24" t="s">
        <v>5</v>
      </c>
      <c r="Q21" s="46"/>
      <c r="R21" s="24" t="s">
        <v>4</v>
      </c>
      <c r="S21" s="24" t="s">
        <v>5</v>
      </c>
      <c r="T21" s="51"/>
      <c r="U21" s="46"/>
      <c r="V21" s="53"/>
      <c r="W21" s="42"/>
    </row>
    <row r="22" spans="1:23" x14ac:dyDescent="0.25">
      <c r="A22" s="26" t="s">
        <v>33</v>
      </c>
      <c r="B22" s="17" t="s">
        <v>35</v>
      </c>
      <c r="C22" s="17">
        <v>609.34299999999996</v>
      </c>
      <c r="D22" s="17">
        <v>604.79300000000001</v>
      </c>
      <c r="E22" s="18">
        <f>C22-D22</f>
        <v>4.5499999999999545</v>
      </c>
      <c r="F22" s="19">
        <v>48</v>
      </c>
      <c r="G22" s="20">
        <f>E22/F22</f>
        <v>9.4791666666665719E-2</v>
      </c>
      <c r="H22" s="17">
        <v>0.8</v>
      </c>
      <c r="I22" s="21">
        <v>2.1930000000000001</v>
      </c>
      <c r="J22" s="20">
        <f>H22*I22</f>
        <v>1.7544000000000002</v>
      </c>
      <c r="K22" s="21">
        <v>1.754</v>
      </c>
      <c r="L22" s="17">
        <v>450</v>
      </c>
      <c r="M22" s="22">
        <f t="shared" ref="M22:M26" si="14">K22*L22</f>
        <v>789.3</v>
      </c>
      <c r="N22" s="17">
        <v>0.6</v>
      </c>
      <c r="O22" s="22">
        <f t="shared" ref="O22:O26" si="15">C22-R22</f>
        <v>608.34299999999996</v>
      </c>
      <c r="P22" s="22">
        <f t="shared" ref="P22:P26" si="16">D22-S22</f>
        <v>603.79300000000001</v>
      </c>
      <c r="Q22" s="22">
        <f>O22-P22</f>
        <v>4.5499999999999545</v>
      </c>
      <c r="R22" s="22">
        <f>N22+0.4</f>
        <v>1</v>
      </c>
      <c r="S22" s="22">
        <f>R22</f>
        <v>1</v>
      </c>
      <c r="T22" s="20">
        <f t="shared" ref="T22:T26" si="17">Q22/F22</f>
        <v>9.4791666666665719E-2</v>
      </c>
      <c r="U22" s="20">
        <f t="shared" ref="U22:U26" si="18">(M22/1000)/(0.7445*(N22^2))</f>
        <v>2.9449294828744121</v>
      </c>
      <c r="V22" s="20">
        <f>(0.3326*(N22^(3/8))*(T22^0.5))/0.013</f>
        <v>6.5038526156121899</v>
      </c>
      <c r="W22" s="27" t="str">
        <f t="shared" ref="W22:W26" si="19">IF(V22&gt;(M22/1000),"Ok", "Não Ok")</f>
        <v>Ok</v>
      </c>
    </row>
    <row r="23" spans="1:23" x14ac:dyDescent="0.25">
      <c r="A23" s="28" t="s">
        <v>34</v>
      </c>
      <c r="B23" s="2" t="s">
        <v>35</v>
      </c>
      <c r="C23" s="2">
        <v>605.59100000000001</v>
      </c>
      <c r="D23" s="2">
        <v>604.79</v>
      </c>
      <c r="E23" s="13">
        <f t="shared" ref="E23:E25" si="20">C23-D23</f>
        <v>0.80100000000004457</v>
      </c>
      <c r="F23" s="10">
        <v>15.5</v>
      </c>
      <c r="G23" s="14">
        <f t="shared" ref="G23:G26" si="21">E23/F23</f>
        <v>5.1677419354841582E-2</v>
      </c>
      <c r="H23" s="2">
        <v>0.8</v>
      </c>
      <c r="I23" s="3">
        <v>0.38400000000000001</v>
      </c>
      <c r="J23" s="14">
        <f>H23*I23</f>
        <v>0.30720000000000003</v>
      </c>
      <c r="K23" s="3">
        <v>2.0609999999999999</v>
      </c>
      <c r="L23" s="13">
        <f t="shared" ref="L23:L26" si="22">L22</f>
        <v>450</v>
      </c>
      <c r="M23" s="15">
        <f t="shared" si="14"/>
        <v>927.44999999999993</v>
      </c>
      <c r="N23" s="2">
        <v>0.4</v>
      </c>
      <c r="O23" s="15">
        <f t="shared" si="15"/>
        <v>604.79100000000005</v>
      </c>
      <c r="P23" s="15">
        <f t="shared" si="16"/>
        <v>603.99</v>
      </c>
      <c r="Q23" s="15">
        <f t="shared" ref="Q23:Q26" si="23">O23-P23</f>
        <v>0.80100000000004457</v>
      </c>
      <c r="R23" s="15">
        <f t="shared" ref="R23:R26" si="24">N23+0.4</f>
        <v>0.8</v>
      </c>
      <c r="S23" s="15">
        <f t="shared" ref="S23:S26" si="25">R23</f>
        <v>0.8</v>
      </c>
      <c r="T23" s="14">
        <f t="shared" si="17"/>
        <v>5.1677419354841582E-2</v>
      </c>
      <c r="U23" s="14">
        <f t="shared" si="18"/>
        <v>7.785846205507049</v>
      </c>
      <c r="V23" s="14">
        <f t="shared" ref="V23:V26" si="26">(0.3326*(N23^(3/8))*(T23^0.5))/0.013</f>
        <v>4.1247895773129812</v>
      </c>
      <c r="W23" s="29" t="str">
        <f t="shared" si="19"/>
        <v>Ok</v>
      </c>
    </row>
    <row r="24" spans="1:23" x14ac:dyDescent="0.25">
      <c r="A24" s="28" t="s">
        <v>35</v>
      </c>
      <c r="B24" s="2" t="s">
        <v>36</v>
      </c>
      <c r="C24" s="2">
        <v>604.79</v>
      </c>
      <c r="D24" s="2">
        <v>603.36199999999997</v>
      </c>
      <c r="E24" s="13">
        <f t="shared" si="20"/>
        <v>1.4279999999999973</v>
      </c>
      <c r="F24" s="10">
        <v>50</v>
      </c>
      <c r="G24" s="14">
        <f t="shared" si="21"/>
        <v>2.8559999999999947E-2</v>
      </c>
      <c r="H24" s="2">
        <v>0.8</v>
      </c>
      <c r="I24" s="3">
        <v>0.4</v>
      </c>
      <c r="J24" s="14">
        <f>H24*I24</f>
        <v>0.32000000000000006</v>
      </c>
      <c r="K24" s="3">
        <v>2.3809999999999998</v>
      </c>
      <c r="L24" s="13">
        <f t="shared" si="22"/>
        <v>450</v>
      </c>
      <c r="M24" s="15">
        <f t="shared" si="14"/>
        <v>1071.4499999999998</v>
      </c>
      <c r="N24" s="2">
        <v>0.6</v>
      </c>
      <c r="O24" s="15">
        <f t="shared" si="15"/>
        <v>603.79</v>
      </c>
      <c r="P24" s="15">
        <f t="shared" si="16"/>
        <v>602.36199999999997</v>
      </c>
      <c r="Q24" s="15">
        <f t="shared" si="23"/>
        <v>1.4279999999999973</v>
      </c>
      <c r="R24" s="15">
        <f t="shared" si="24"/>
        <v>1</v>
      </c>
      <c r="S24" s="15">
        <f t="shared" si="25"/>
        <v>1</v>
      </c>
      <c r="T24" s="14">
        <f t="shared" si="17"/>
        <v>2.8559999999999947E-2</v>
      </c>
      <c r="U24" s="14">
        <f t="shared" si="18"/>
        <v>3.9976494291470774</v>
      </c>
      <c r="V24" s="14">
        <f t="shared" si="26"/>
        <v>3.5699712039182208</v>
      </c>
      <c r="W24" s="29" t="str">
        <f t="shared" si="19"/>
        <v>Ok</v>
      </c>
    </row>
    <row r="25" spans="1:23" x14ac:dyDescent="0.25">
      <c r="A25" s="28" t="s">
        <v>36</v>
      </c>
      <c r="B25" s="2" t="s">
        <v>38</v>
      </c>
      <c r="C25" s="2">
        <v>603.36</v>
      </c>
      <c r="D25" s="2">
        <v>602.24</v>
      </c>
      <c r="E25" s="13">
        <f t="shared" si="20"/>
        <v>1.1200000000000045</v>
      </c>
      <c r="F25" s="10">
        <v>15</v>
      </c>
      <c r="G25" s="14">
        <f t="shared" si="21"/>
        <v>7.4666666666666964E-2</v>
      </c>
      <c r="H25" s="2">
        <v>0.8</v>
      </c>
      <c r="I25" s="3">
        <v>0.6</v>
      </c>
      <c r="J25" s="14">
        <f>H25*I25</f>
        <v>0.48</v>
      </c>
      <c r="K25" s="3">
        <v>2.9809999999999999</v>
      </c>
      <c r="L25" s="13">
        <f t="shared" si="22"/>
        <v>450</v>
      </c>
      <c r="M25" s="15">
        <f t="shared" si="14"/>
        <v>1341.45</v>
      </c>
      <c r="N25" s="2">
        <v>0.6</v>
      </c>
      <c r="O25" s="15">
        <f t="shared" si="15"/>
        <v>602.36</v>
      </c>
      <c r="P25" s="15">
        <f t="shared" si="16"/>
        <v>601.24</v>
      </c>
      <c r="Q25" s="15">
        <f t="shared" si="23"/>
        <v>1.1200000000000045</v>
      </c>
      <c r="R25" s="15">
        <f t="shared" si="24"/>
        <v>1</v>
      </c>
      <c r="S25" s="15">
        <f t="shared" si="25"/>
        <v>1</v>
      </c>
      <c r="T25" s="14">
        <f t="shared" si="17"/>
        <v>7.4666666666666964E-2</v>
      </c>
      <c r="U25" s="14">
        <f t="shared" si="18"/>
        <v>5.0050369375419743</v>
      </c>
      <c r="V25" s="14">
        <f t="shared" si="26"/>
        <v>5.7723013153601217</v>
      </c>
      <c r="W25" s="29" t="str">
        <f t="shared" si="19"/>
        <v>Ok</v>
      </c>
    </row>
    <row r="26" spans="1:23" x14ac:dyDescent="0.25">
      <c r="A26" s="28" t="s">
        <v>37</v>
      </c>
      <c r="B26" s="2" t="s">
        <v>38</v>
      </c>
      <c r="C26" s="2">
        <v>602.85699999999997</v>
      </c>
      <c r="D26" s="2">
        <v>602.24</v>
      </c>
      <c r="E26" s="13">
        <f t="shared" ref="E26" si="27">C26-D26</f>
        <v>0.6169999999999618</v>
      </c>
      <c r="F26" s="10">
        <v>21</v>
      </c>
      <c r="G26" s="14">
        <f t="shared" si="21"/>
        <v>2.9380952380950561E-2</v>
      </c>
      <c r="H26" s="2">
        <v>0.8</v>
      </c>
      <c r="I26" s="3">
        <v>0.6</v>
      </c>
      <c r="J26" s="14">
        <f t="shared" ref="J26" si="28">H26*I26</f>
        <v>0.48</v>
      </c>
      <c r="K26" s="3">
        <v>0.48</v>
      </c>
      <c r="L26" s="13">
        <f t="shared" si="22"/>
        <v>450</v>
      </c>
      <c r="M26" s="15">
        <f t="shared" si="14"/>
        <v>216</v>
      </c>
      <c r="N26" s="2">
        <v>0.4</v>
      </c>
      <c r="O26" s="15">
        <f t="shared" si="15"/>
        <v>602.05700000000002</v>
      </c>
      <c r="P26" s="15">
        <f t="shared" si="16"/>
        <v>601.44000000000005</v>
      </c>
      <c r="Q26" s="15">
        <f t="shared" si="23"/>
        <v>0.6169999999999618</v>
      </c>
      <c r="R26" s="15">
        <f t="shared" si="24"/>
        <v>0.8</v>
      </c>
      <c r="S26" s="15">
        <f t="shared" si="25"/>
        <v>0.8</v>
      </c>
      <c r="T26" s="14">
        <f t="shared" si="17"/>
        <v>2.9380952380950561E-2</v>
      </c>
      <c r="U26" s="14">
        <f t="shared" si="18"/>
        <v>1.8132975151108122</v>
      </c>
      <c r="V26" s="14">
        <f t="shared" si="26"/>
        <v>3.1101714038307047</v>
      </c>
      <c r="W26" s="29" t="str">
        <f t="shared" si="19"/>
        <v>Ok</v>
      </c>
    </row>
    <row r="27" spans="1:23" ht="15.75" thickBot="1" x14ac:dyDescent="0.3">
      <c r="A27" s="30"/>
      <c r="B27" s="31"/>
      <c r="C27" s="31"/>
      <c r="D27" s="31"/>
      <c r="E27" s="32"/>
      <c r="F27" s="33"/>
      <c r="G27" s="34"/>
      <c r="H27" s="31"/>
      <c r="I27" s="35"/>
      <c r="J27" s="34"/>
      <c r="K27" s="35"/>
      <c r="L27" s="32"/>
      <c r="M27" s="36"/>
      <c r="N27" s="31"/>
      <c r="O27" s="36"/>
      <c r="P27" s="36"/>
      <c r="Q27" s="36"/>
      <c r="R27" s="36"/>
      <c r="S27" s="36"/>
      <c r="T27" s="34"/>
      <c r="U27" s="34"/>
      <c r="V27" s="34"/>
      <c r="W27" s="37"/>
    </row>
    <row r="28" spans="1:23" x14ac:dyDescent="0.25">
      <c r="L28" s="5"/>
      <c r="M28" s="5"/>
    </row>
    <row r="29" spans="1:23" ht="21.75" thickBot="1" x14ac:dyDescent="0.4">
      <c r="B29" s="38" t="s">
        <v>45</v>
      </c>
      <c r="L29" s="6"/>
      <c r="M29" s="6"/>
    </row>
    <row r="30" spans="1:23" ht="15.75" thickBot="1" x14ac:dyDescent="0.3">
      <c r="A30" s="54" t="s">
        <v>0</v>
      </c>
      <c r="B30" s="55"/>
      <c r="C30" s="55"/>
      <c r="D30" s="55"/>
      <c r="E30" s="55"/>
      <c r="F30" s="55"/>
      <c r="G30" s="56"/>
      <c r="H30" s="54" t="s">
        <v>8</v>
      </c>
      <c r="I30" s="55"/>
      <c r="J30" s="55"/>
      <c r="K30" s="56"/>
      <c r="L30" s="57" t="s">
        <v>31</v>
      </c>
      <c r="M30" s="58"/>
      <c r="N30" s="59"/>
      <c r="O30" s="60" t="s">
        <v>29</v>
      </c>
      <c r="P30" s="61"/>
      <c r="Q30" s="61"/>
      <c r="R30" s="61"/>
      <c r="S30" s="61"/>
      <c r="T30" s="62"/>
      <c r="U30" s="60" t="s">
        <v>30</v>
      </c>
      <c r="V30" s="63"/>
      <c r="W30" s="40" t="s">
        <v>28</v>
      </c>
    </row>
    <row r="31" spans="1:23" x14ac:dyDescent="0.25">
      <c r="A31" s="43" t="s">
        <v>1</v>
      </c>
      <c r="B31" s="44"/>
      <c r="C31" s="44" t="s">
        <v>2</v>
      </c>
      <c r="D31" s="44"/>
      <c r="E31" s="44"/>
      <c r="F31" s="45" t="s">
        <v>3</v>
      </c>
      <c r="G31" s="47" t="s">
        <v>7</v>
      </c>
      <c r="H31" s="49" t="s">
        <v>9</v>
      </c>
      <c r="I31" s="44"/>
      <c r="J31" s="44"/>
      <c r="K31" s="45" t="s">
        <v>13</v>
      </c>
      <c r="L31" s="45" t="s">
        <v>14</v>
      </c>
      <c r="M31" s="45" t="s">
        <v>15</v>
      </c>
      <c r="N31" s="45" t="s">
        <v>16</v>
      </c>
      <c r="O31" s="44" t="s">
        <v>17</v>
      </c>
      <c r="P31" s="44"/>
      <c r="Q31" s="45" t="s">
        <v>18</v>
      </c>
      <c r="R31" s="44" t="s">
        <v>19</v>
      </c>
      <c r="S31" s="44"/>
      <c r="T31" s="50" t="s">
        <v>20</v>
      </c>
      <c r="U31" s="45" t="s">
        <v>21</v>
      </c>
      <c r="V31" s="52" t="s">
        <v>22</v>
      </c>
      <c r="W31" s="41"/>
    </row>
    <row r="32" spans="1:23" ht="15.75" thickBot="1" x14ac:dyDescent="0.3">
      <c r="A32" s="23" t="s">
        <v>4</v>
      </c>
      <c r="B32" s="24" t="s">
        <v>5</v>
      </c>
      <c r="C32" s="24" t="s">
        <v>4</v>
      </c>
      <c r="D32" s="24" t="s">
        <v>5</v>
      </c>
      <c r="E32" s="24" t="s">
        <v>6</v>
      </c>
      <c r="F32" s="46"/>
      <c r="G32" s="48"/>
      <c r="H32" s="25" t="s">
        <v>10</v>
      </c>
      <c r="I32" s="24" t="s">
        <v>11</v>
      </c>
      <c r="J32" s="24" t="s">
        <v>12</v>
      </c>
      <c r="K32" s="46"/>
      <c r="L32" s="46"/>
      <c r="M32" s="46"/>
      <c r="N32" s="46"/>
      <c r="O32" s="24" t="s">
        <v>4</v>
      </c>
      <c r="P32" s="24" t="s">
        <v>5</v>
      </c>
      <c r="Q32" s="46"/>
      <c r="R32" s="24" t="s">
        <v>4</v>
      </c>
      <c r="S32" s="24" t="s">
        <v>5</v>
      </c>
      <c r="T32" s="51"/>
      <c r="U32" s="46"/>
      <c r="V32" s="53"/>
      <c r="W32" s="42"/>
    </row>
    <row r="33" spans="1:23" x14ac:dyDescent="0.25">
      <c r="A33" s="26" t="s">
        <v>33</v>
      </c>
      <c r="B33" s="17" t="s">
        <v>34</v>
      </c>
      <c r="C33" s="17">
        <v>605.40499999999997</v>
      </c>
      <c r="D33" s="17">
        <v>601.73500000000001</v>
      </c>
      <c r="E33" s="18">
        <f>C33-D33</f>
        <v>3.6699999999999591</v>
      </c>
      <c r="F33" s="19">
        <v>49</v>
      </c>
      <c r="G33" s="20">
        <f>E33/F33</f>
        <v>7.4897959183672633E-2</v>
      </c>
      <c r="H33" s="17">
        <v>0.8</v>
      </c>
      <c r="I33" s="21">
        <v>2.4</v>
      </c>
      <c r="J33" s="20">
        <f>H33*I33</f>
        <v>1.92</v>
      </c>
      <c r="K33" s="21">
        <v>1.92</v>
      </c>
      <c r="L33" s="17">
        <v>450</v>
      </c>
      <c r="M33" s="22">
        <f t="shared" ref="M33:M36" si="29">K33*L33</f>
        <v>864</v>
      </c>
      <c r="N33" s="17">
        <v>0.4</v>
      </c>
      <c r="O33" s="22">
        <f t="shared" ref="O33:O36" si="30">C33-R33</f>
        <v>604.60500000000002</v>
      </c>
      <c r="P33" s="22">
        <f t="shared" ref="P33:P36" si="31">D33-S33</f>
        <v>600.93500000000006</v>
      </c>
      <c r="Q33" s="22">
        <f>O33-P33</f>
        <v>3.6699999999999591</v>
      </c>
      <c r="R33" s="22">
        <f>N33+0.4</f>
        <v>0.8</v>
      </c>
      <c r="S33" s="22">
        <f>R33</f>
        <v>0.8</v>
      </c>
      <c r="T33" s="20">
        <f t="shared" ref="T33:T36" si="32">Q33/F33</f>
        <v>7.4897959183672633E-2</v>
      </c>
      <c r="U33" s="20">
        <f t="shared" ref="U33:U36" si="33">(M33/1000)/(0.7445*(N33^2))</f>
        <v>7.2531900604432487</v>
      </c>
      <c r="V33" s="20">
        <f>(0.3326*(N33^(3/8))*(T33^0.5))/0.013</f>
        <v>4.9657674960140943</v>
      </c>
      <c r="W33" s="27" t="str">
        <f t="shared" ref="W33:W36" si="34">IF(V33&gt;(M33/1000),"Ok", "Não Ok")</f>
        <v>Ok</v>
      </c>
    </row>
    <row r="34" spans="1:23" x14ac:dyDescent="0.25">
      <c r="A34" s="28" t="s">
        <v>34</v>
      </c>
      <c r="B34" s="2" t="s">
        <v>35</v>
      </c>
      <c r="C34" s="2">
        <v>601.74</v>
      </c>
      <c r="D34" s="2">
        <v>595.83000000000004</v>
      </c>
      <c r="E34" s="13">
        <f t="shared" ref="E34:E36" si="35">C34-D34</f>
        <v>5.9099999999999682</v>
      </c>
      <c r="F34" s="10">
        <v>54</v>
      </c>
      <c r="G34" s="14">
        <f t="shared" ref="G34:G36" si="36">E34/F34</f>
        <v>0.10944444444444386</v>
      </c>
      <c r="H34" s="2">
        <v>0.8</v>
      </c>
      <c r="I34" s="3">
        <v>0.72</v>
      </c>
      <c r="J34" s="14">
        <f>H34*I34</f>
        <v>0.57599999999999996</v>
      </c>
      <c r="K34" s="3">
        <v>2.496</v>
      </c>
      <c r="L34" s="13">
        <f t="shared" ref="L34:L36" si="37">L33</f>
        <v>450</v>
      </c>
      <c r="M34" s="15">
        <f t="shared" si="29"/>
        <v>1123.2</v>
      </c>
      <c r="N34" s="2">
        <v>0.4</v>
      </c>
      <c r="O34" s="15">
        <f t="shared" si="30"/>
        <v>600.94000000000005</v>
      </c>
      <c r="P34" s="15">
        <f t="shared" si="31"/>
        <v>595.03000000000009</v>
      </c>
      <c r="Q34" s="15">
        <f t="shared" ref="Q34:Q36" si="38">O34-P34</f>
        <v>5.9099999999999682</v>
      </c>
      <c r="R34" s="15">
        <f t="shared" ref="R34:R36" si="39">N34+0.4</f>
        <v>0.8</v>
      </c>
      <c r="S34" s="15">
        <f t="shared" ref="S34:S36" si="40">R34</f>
        <v>0.8</v>
      </c>
      <c r="T34" s="14">
        <f t="shared" si="32"/>
        <v>0.10944444444444386</v>
      </c>
      <c r="U34" s="14">
        <f t="shared" si="33"/>
        <v>9.4291470785762233</v>
      </c>
      <c r="V34" s="14">
        <f t="shared" ref="V34:V36" si="41">(0.3326*(N34^(3/8))*(T34^0.5))/0.013</f>
        <v>6.0027222656338619</v>
      </c>
      <c r="W34" s="29" t="str">
        <f t="shared" si="34"/>
        <v>Ok</v>
      </c>
    </row>
    <row r="35" spans="1:23" x14ac:dyDescent="0.25">
      <c r="A35" s="28"/>
      <c r="B35" s="2"/>
      <c r="C35" s="2"/>
      <c r="D35" s="2"/>
      <c r="E35" s="13"/>
      <c r="F35" s="10"/>
      <c r="G35" s="14"/>
      <c r="H35" s="2"/>
      <c r="I35" s="3"/>
      <c r="J35" s="14"/>
      <c r="K35" s="3"/>
      <c r="L35" s="13"/>
      <c r="M35" s="15"/>
      <c r="N35" s="2"/>
      <c r="O35" s="15"/>
      <c r="P35" s="15"/>
      <c r="Q35" s="15"/>
      <c r="R35" s="15"/>
      <c r="S35" s="15"/>
      <c r="T35" s="14"/>
      <c r="U35" s="14"/>
      <c r="V35" s="14"/>
      <c r="W35" s="29"/>
    </row>
    <row r="36" spans="1:23" x14ac:dyDescent="0.25">
      <c r="A36" s="28" t="s">
        <v>33</v>
      </c>
      <c r="B36" s="2" t="s">
        <v>34</v>
      </c>
      <c r="C36" s="2">
        <v>599.62199999999996</v>
      </c>
      <c r="D36" s="2">
        <v>596.06500000000005</v>
      </c>
      <c r="E36" s="13">
        <f t="shared" si="35"/>
        <v>3.5569999999999027</v>
      </c>
      <c r="F36" s="10">
        <v>10</v>
      </c>
      <c r="G36" s="14">
        <f t="shared" si="36"/>
        <v>0.35569999999999025</v>
      </c>
      <c r="H36" s="2">
        <v>0.8</v>
      </c>
      <c r="I36" s="3">
        <v>5</v>
      </c>
      <c r="J36" s="14">
        <f>H36*I36</f>
        <v>4</v>
      </c>
      <c r="K36" s="3">
        <v>4</v>
      </c>
      <c r="L36" s="13">
        <f t="shared" si="37"/>
        <v>0</v>
      </c>
      <c r="M36" s="15">
        <f t="shared" si="29"/>
        <v>0</v>
      </c>
      <c r="N36" s="2">
        <v>0.6</v>
      </c>
      <c r="O36" s="15">
        <f t="shared" si="30"/>
        <v>598.62199999999996</v>
      </c>
      <c r="P36" s="15">
        <f t="shared" si="31"/>
        <v>595.06500000000005</v>
      </c>
      <c r="Q36" s="15">
        <f t="shared" si="38"/>
        <v>3.5569999999999027</v>
      </c>
      <c r="R36" s="15">
        <f t="shared" si="39"/>
        <v>1</v>
      </c>
      <c r="S36" s="15">
        <f t="shared" si="40"/>
        <v>1</v>
      </c>
      <c r="T36" s="14">
        <f t="shared" si="32"/>
        <v>0.35569999999999025</v>
      </c>
      <c r="U36" s="14">
        <f t="shared" si="33"/>
        <v>0</v>
      </c>
      <c r="V36" s="14">
        <f t="shared" si="41"/>
        <v>12.598752490574263</v>
      </c>
      <c r="W36" s="29" t="str">
        <f t="shared" si="34"/>
        <v>Ok</v>
      </c>
    </row>
    <row r="37" spans="1:23" ht="15.75" thickBot="1" x14ac:dyDescent="0.3">
      <c r="A37" s="30"/>
      <c r="B37" s="31"/>
      <c r="C37" s="31"/>
      <c r="D37" s="31"/>
      <c r="E37" s="32"/>
      <c r="F37" s="33"/>
      <c r="G37" s="34"/>
      <c r="H37" s="31"/>
      <c r="I37" s="35"/>
      <c r="J37" s="34"/>
      <c r="K37" s="35"/>
      <c r="L37" s="32"/>
      <c r="M37" s="36"/>
      <c r="N37" s="31"/>
      <c r="O37" s="36"/>
      <c r="P37" s="36"/>
      <c r="Q37" s="36"/>
      <c r="R37" s="36"/>
      <c r="S37" s="36"/>
      <c r="T37" s="34"/>
      <c r="U37" s="34"/>
      <c r="V37" s="34"/>
      <c r="W37" s="37"/>
    </row>
    <row r="43" spans="1:23" ht="21.75" thickBot="1" x14ac:dyDescent="0.4">
      <c r="B43" s="38" t="s">
        <v>48</v>
      </c>
      <c r="L43" s="6"/>
      <c r="M43" s="6"/>
    </row>
    <row r="44" spans="1:23" ht="15.75" thickBot="1" x14ac:dyDescent="0.3">
      <c r="A44" s="54" t="s">
        <v>0</v>
      </c>
      <c r="B44" s="55"/>
      <c r="C44" s="55"/>
      <c r="D44" s="55"/>
      <c r="E44" s="55"/>
      <c r="F44" s="55"/>
      <c r="G44" s="56"/>
      <c r="H44" s="54" t="s">
        <v>8</v>
      </c>
      <c r="I44" s="55"/>
      <c r="J44" s="55"/>
      <c r="K44" s="56"/>
      <c r="L44" s="57" t="s">
        <v>31</v>
      </c>
      <c r="M44" s="58"/>
      <c r="N44" s="59"/>
      <c r="O44" s="60" t="s">
        <v>29</v>
      </c>
      <c r="P44" s="61"/>
      <c r="Q44" s="61"/>
      <c r="R44" s="61"/>
      <c r="S44" s="61"/>
      <c r="T44" s="62"/>
      <c r="U44" s="60" t="s">
        <v>30</v>
      </c>
      <c r="V44" s="63"/>
      <c r="W44" s="40" t="s">
        <v>28</v>
      </c>
    </row>
    <row r="45" spans="1:23" x14ac:dyDescent="0.25">
      <c r="A45" s="43" t="s">
        <v>1</v>
      </c>
      <c r="B45" s="44"/>
      <c r="C45" s="44" t="s">
        <v>2</v>
      </c>
      <c r="D45" s="44"/>
      <c r="E45" s="44"/>
      <c r="F45" s="45" t="s">
        <v>3</v>
      </c>
      <c r="G45" s="47" t="s">
        <v>7</v>
      </c>
      <c r="H45" s="49" t="s">
        <v>9</v>
      </c>
      <c r="I45" s="44"/>
      <c r="J45" s="44"/>
      <c r="K45" s="45" t="s">
        <v>13</v>
      </c>
      <c r="L45" s="45" t="s">
        <v>14</v>
      </c>
      <c r="M45" s="45" t="s">
        <v>15</v>
      </c>
      <c r="N45" s="45" t="s">
        <v>16</v>
      </c>
      <c r="O45" s="44" t="s">
        <v>17</v>
      </c>
      <c r="P45" s="44"/>
      <c r="Q45" s="45" t="s">
        <v>18</v>
      </c>
      <c r="R45" s="44" t="s">
        <v>19</v>
      </c>
      <c r="S45" s="44"/>
      <c r="T45" s="50" t="s">
        <v>20</v>
      </c>
      <c r="U45" s="45" t="s">
        <v>21</v>
      </c>
      <c r="V45" s="52" t="s">
        <v>22</v>
      </c>
      <c r="W45" s="41"/>
    </row>
    <row r="46" spans="1:23" ht="15.75" thickBot="1" x14ac:dyDescent="0.3">
      <c r="A46" s="23" t="s">
        <v>4</v>
      </c>
      <c r="B46" s="24" t="s">
        <v>5</v>
      </c>
      <c r="C46" s="24" t="s">
        <v>4</v>
      </c>
      <c r="D46" s="24" t="s">
        <v>5</v>
      </c>
      <c r="E46" s="24" t="s">
        <v>6</v>
      </c>
      <c r="F46" s="46"/>
      <c r="G46" s="48"/>
      <c r="H46" s="25" t="s">
        <v>10</v>
      </c>
      <c r="I46" s="24" t="s">
        <v>11</v>
      </c>
      <c r="J46" s="24" t="s">
        <v>12</v>
      </c>
      <c r="K46" s="46"/>
      <c r="L46" s="46"/>
      <c r="M46" s="46"/>
      <c r="N46" s="46"/>
      <c r="O46" s="24" t="s">
        <v>4</v>
      </c>
      <c r="P46" s="24" t="s">
        <v>5</v>
      </c>
      <c r="Q46" s="46"/>
      <c r="R46" s="24" t="s">
        <v>4</v>
      </c>
      <c r="S46" s="24" t="s">
        <v>5</v>
      </c>
      <c r="T46" s="51"/>
      <c r="U46" s="46"/>
      <c r="V46" s="53"/>
      <c r="W46" s="42"/>
    </row>
    <row r="47" spans="1:23" x14ac:dyDescent="0.25">
      <c r="A47" s="26" t="s">
        <v>33</v>
      </c>
      <c r="B47" s="17" t="s">
        <v>34</v>
      </c>
      <c r="C47" s="17">
        <v>591.07799999999997</v>
      </c>
      <c r="D47" s="17">
        <v>590.62199999999996</v>
      </c>
      <c r="E47" s="18">
        <f>C47-D47</f>
        <v>0.45600000000001728</v>
      </c>
      <c r="F47" s="19">
        <v>11</v>
      </c>
      <c r="G47" s="20">
        <f>E47/F47</f>
        <v>4.1454545454547027E-2</v>
      </c>
      <c r="H47" s="17">
        <v>0.8</v>
      </c>
      <c r="I47" s="21">
        <v>0.72</v>
      </c>
      <c r="J47" s="20">
        <f>H47*I47</f>
        <v>0.57599999999999996</v>
      </c>
      <c r="K47" s="21">
        <v>0.57599999999999996</v>
      </c>
      <c r="L47" s="17">
        <v>450</v>
      </c>
      <c r="M47" s="22">
        <f t="shared" ref="M47:M48" si="42">K47*L47</f>
        <v>259.2</v>
      </c>
      <c r="N47" s="17">
        <v>0.4</v>
      </c>
      <c r="O47" s="22">
        <f t="shared" ref="O47:O48" si="43">C47-R47</f>
        <v>590.27800000000002</v>
      </c>
      <c r="P47" s="22">
        <f t="shared" ref="P47:P48" si="44">D47-S47</f>
        <v>589.822</v>
      </c>
      <c r="Q47" s="22">
        <f>O47-P47</f>
        <v>0.45600000000001728</v>
      </c>
      <c r="R47" s="22">
        <f>N47+0.4</f>
        <v>0.8</v>
      </c>
      <c r="S47" s="22">
        <f>R47</f>
        <v>0.8</v>
      </c>
      <c r="T47" s="20">
        <f t="shared" ref="T47:T48" si="45">Q47/F47</f>
        <v>4.1454545454547027E-2</v>
      </c>
      <c r="U47" s="20">
        <f t="shared" ref="U47:U48" si="46">(M47/1000)/(0.7445*(N47^2))</f>
        <v>2.1759570181329746</v>
      </c>
      <c r="V47" s="20">
        <f>(0.3326*(N47^(3/8))*(T47^0.5))/0.013</f>
        <v>3.6943451536895839</v>
      </c>
      <c r="W47" s="27" t="str">
        <f t="shared" ref="W47:W48" si="47">IF(V47&gt;(M47/1000),"Ok", "Não Ok")</f>
        <v>Ok</v>
      </c>
    </row>
    <row r="48" spans="1:23" x14ac:dyDescent="0.25">
      <c r="A48" s="28" t="s">
        <v>34</v>
      </c>
      <c r="B48" s="2" t="s">
        <v>35</v>
      </c>
      <c r="C48" s="2">
        <v>590.62199999999996</v>
      </c>
      <c r="D48" s="2">
        <v>589.14099999999996</v>
      </c>
      <c r="E48" s="13">
        <f t="shared" ref="E48" si="48">C48-D48</f>
        <v>1.4809999999999945</v>
      </c>
      <c r="F48" s="10">
        <v>45</v>
      </c>
      <c r="G48" s="14">
        <f t="shared" ref="G48" si="49">E48/F48</f>
        <v>3.2911111111110988E-2</v>
      </c>
      <c r="H48" s="2">
        <v>0.8</v>
      </c>
      <c r="I48" s="3">
        <v>6</v>
      </c>
      <c r="J48" s="14">
        <f>H48*I48</f>
        <v>4.8000000000000007</v>
      </c>
      <c r="K48" s="3">
        <v>5.3760000000000003</v>
      </c>
      <c r="L48" s="13">
        <f t="shared" ref="L48" si="50">L47</f>
        <v>450</v>
      </c>
      <c r="M48" s="15">
        <f t="shared" si="42"/>
        <v>2419.2000000000003</v>
      </c>
      <c r="N48" s="2">
        <v>0.6</v>
      </c>
      <c r="O48" s="15">
        <f t="shared" si="43"/>
        <v>589.62199999999996</v>
      </c>
      <c r="P48" s="15">
        <f t="shared" si="44"/>
        <v>588.14099999999996</v>
      </c>
      <c r="Q48" s="15">
        <f t="shared" ref="Q48" si="51">O48-P48</f>
        <v>1.4809999999999945</v>
      </c>
      <c r="R48" s="15">
        <f t="shared" ref="R48" si="52">N48+0.4</f>
        <v>1</v>
      </c>
      <c r="S48" s="15">
        <f t="shared" ref="S48" si="53">R48</f>
        <v>1</v>
      </c>
      <c r="T48" s="14">
        <f t="shared" si="45"/>
        <v>3.2911111111110988E-2</v>
      </c>
      <c r="U48" s="14">
        <f t="shared" si="46"/>
        <v>9.0261920752182672</v>
      </c>
      <c r="V48" s="14">
        <f t="shared" ref="V48" si="54">(0.3326*(N48^(3/8))*(T48^0.5))/0.013</f>
        <v>3.832276921952158</v>
      </c>
      <c r="W48" s="29" t="str">
        <f t="shared" si="47"/>
        <v>Ok</v>
      </c>
    </row>
    <row r="49" spans="1:23" ht="15.75" thickBot="1" x14ac:dyDescent="0.3">
      <c r="A49" s="30"/>
      <c r="B49" s="31"/>
      <c r="C49" s="31"/>
      <c r="D49" s="31"/>
      <c r="E49" s="32"/>
      <c r="F49" s="33"/>
      <c r="G49" s="34"/>
      <c r="H49" s="31"/>
      <c r="I49" s="35"/>
      <c r="J49" s="34"/>
      <c r="K49" s="35"/>
      <c r="L49" s="32"/>
      <c r="M49" s="36"/>
      <c r="N49" s="31"/>
      <c r="O49" s="36"/>
      <c r="P49" s="36"/>
      <c r="Q49" s="36"/>
      <c r="R49" s="36"/>
      <c r="S49" s="36"/>
      <c r="T49" s="34"/>
      <c r="U49" s="34"/>
      <c r="V49" s="34"/>
      <c r="W49" s="37"/>
    </row>
    <row r="51" spans="1:23" ht="21.75" thickBot="1" x14ac:dyDescent="0.4">
      <c r="B51" s="38" t="s">
        <v>46</v>
      </c>
      <c r="L51" s="6"/>
      <c r="M51" s="6"/>
    </row>
    <row r="52" spans="1:23" ht="15.75" thickBot="1" x14ac:dyDescent="0.3">
      <c r="A52" s="79" t="s">
        <v>0</v>
      </c>
      <c r="B52" s="80"/>
      <c r="C52" s="80"/>
      <c r="D52" s="80"/>
      <c r="E52" s="80"/>
      <c r="F52" s="80"/>
      <c r="G52" s="81"/>
      <c r="H52" s="79" t="s">
        <v>8</v>
      </c>
      <c r="I52" s="80"/>
      <c r="J52" s="80"/>
      <c r="K52" s="81"/>
      <c r="L52" s="82" t="s">
        <v>31</v>
      </c>
      <c r="M52" s="83"/>
      <c r="N52" s="84"/>
      <c r="O52" s="85" t="s">
        <v>29</v>
      </c>
      <c r="P52" s="86"/>
      <c r="Q52" s="86"/>
      <c r="R52" s="86"/>
      <c r="S52" s="86"/>
      <c r="T52" s="87"/>
      <c r="U52" s="85" t="s">
        <v>30</v>
      </c>
      <c r="V52" s="87"/>
      <c r="W52" s="64" t="s">
        <v>28</v>
      </c>
    </row>
    <row r="53" spans="1:23" ht="15" customHeight="1" x14ac:dyDescent="0.25">
      <c r="A53" s="67" t="s">
        <v>1</v>
      </c>
      <c r="B53" s="68"/>
      <c r="C53" s="69" t="s">
        <v>2</v>
      </c>
      <c r="D53" s="70"/>
      <c r="E53" s="68"/>
      <c r="F53" s="71" t="s">
        <v>3</v>
      </c>
      <c r="G53" s="73" t="s">
        <v>7</v>
      </c>
      <c r="H53" s="67" t="s">
        <v>9</v>
      </c>
      <c r="I53" s="70"/>
      <c r="J53" s="68"/>
      <c r="K53" s="71" t="s">
        <v>13</v>
      </c>
      <c r="L53" s="71" t="s">
        <v>14</v>
      </c>
      <c r="M53" s="71" t="s">
        <v>15</v>
      </c>
      <c r="N53" s="71" t="s">
        <v>16</v>
      </c>
      <c r="O53" s="69" t="s">
        <v>17</v>
      </c>
      <c r="P53" s="68"/>
      <c r="Q53" s="71" t="s">
        <v>18</v>
      </c>
      <c r="R53" s="69" t="s">
        <v>19</v>
      </c>
      <c r="S53" s="68"/>
      <c r="T53" s="75" t="s">
        <v>20</v>
      </c>
      <c r="U53" s="71" t="s">
        <v>21</v>
      </c>
      <c r="V53" s="77" t="s">
        <v>22</v>
      </c>
      <c r="W53" s="65"/>
    </row>
    <row r="54" spans="1:23" ht="15.75" thickBot="1" x14ac:dyDescent="0.3">
      <c r="A54" s="23" t="s">
        <v>4</v>
      </c>
      <c r="B54" s="24" t="s">
        <v>5</v>
      </c>
      <c r="C54" s="24" t="s">
        <v>4</v>
      </c>
      <c r="D54" s="24" t="s">
        <v>5</v>
      </c>
      <c r="E54" s="24" t="s">
        <v>6</v>
      </c>
      <c r="F54" s="72"/>
      <c r="G54" s="74"/>
      <c r="H54" s="25" t="s">
        <v>10</v>
      </c>
      <c r="I54" s="24" t="s">
        <v>11</v>
      </c>
      <c r="J54" s="24" t="s">
        <v>12</v>
      </c>
      <c r="K54" s="72"/>
      <c r="L54" s="72"/>
      <c r="M54" s="72"/>
      <c r="N54" s="72"/>
      <c r="O54" s="24" t="s">
        <v>4</v>
      </c>
      <c r="P54" s="24" t="s">
        <v>5</v>
      </c>
      <c r="Q54" s="72"/>
      <c r="R54" s="24" t="s">
        <v>4</v>
      </c>
      <c r="S54" s="24" t="s">
        <v>5</v>
      </c>
      <c r="T54" s="76"/>
      <c r="U54" s="72"/>
      <c r="V54" s="78"/>
      <c r="W54" s="66"/>
    </row>
    <row r="55" spans="1:23" x14ac:dyDescent="0.25">
      <c r="A55" s="26" t="s">
        <v>33</v>
      </c>
      <c r="B55" s="17" t="s">
        <v>34</v>
      </c>
      <c r="C55" s="17">
        <v>619.99800000000005</v>
      </c>
      <c r="D55" s="17">
        <v>619.77800000000002</v>
      </c>
      <c r="E55" s="18">
        <f>C33-D33</f>
        <v>3.6699999999999591</v>
      </c>
      <c r="F55" s="19">
        <v>11</v>
      </c>
      <c r="G55" s="20">
        <f>E33/F33</f>
        <v>7.4897959183672633E-2</v>
      </c>
      <c r="H55" s="17">
        <v>0.8</v>
      </c>
      <c r="I55" s="21">
        <v>2.4</v>
      </c>
      <c r="J55" s="20">
        <f>H33*I33</f>
        <v>1.92</v>
      </c>
      <c r="K55" s="21">
        <v>1.92</v>
      </c>
      <c r="L55" s="17">
        <v>450</v>
      </c>
      <c r="M55" s="22">
        <f t="shared" ref="M55:M60" si="55">K55*L55</f>
        <v>864</v>
      </c>
      <c r="N55" s="17">
        <v>0.4</v>
      </c>
      <c r="O55" s="22">
        <f t="shared" ref="O55:O60" si="56">C55-R55</f>
        <v>619.19800000000009</v>
      </c>
      <c r="P55" s="22">
        <f t="shared" ref="P55:P60" si="57">D55-S55</f>
        <v>618.97800000000007</v>
      </c>
      <c r="Q55" s="22">
        <f>O33-P33</f>
        <v>3.6699999999999591</v>
      </c>
      <c r="R55" s="22">
        <f>N33+0.4</f>
        <v>0.8</v>
      </c>
      <c r="S55" s="22">
        <f>R33</f>
        <v>0.8</v>
      </c>
      <c r="T55" s="20">
        <f t="shared" ref="T55:T60" si="58">Q55/F55</f>
        <v>0.3336363636363599</v>
      </c>
      <c r="U55" s="20">
        <f t="shared" ref="U55:U60" si="59">(M55/1000)/(0.7445*(N55^2))</f>
        <v>7.2531900604432487</v>
      </c>
      <c r="V55" s="20">
        <f>(0.3326*(N33^(3/8))*(T33^0.5))/0.013</f>
        <v>4.9657674960140943</v>
      </c>
      <c r="W55" s="27" t="str">
        <f t="shared" ref="W55:W60" si="60">IF(V55&gt;(M55/1000),"Ok", "Não Ok")</f>
        <v>Ok</v>
      </c>
    </row>
    <row r="56" spans="1:23" x14ac:dyDescent="0.25">
      <c r="A56" s="28" t="s">
        <v>34</v>
      </c>
      <c r="B56" s="2" t="s">
        <v>36</v>
      </c>
      <c r="C56" s="2">
        <v>619.78</v>
      </c>
      <c r="D56" s="2">
        <v>608.48</v>
      </c>
      <c r="E56" s="13">
        <f t="shared" ref="E56:E60" si="61">C56-D56</f>
        <v>11.299999999999955</v>
      </c>
      <c r="F56" s="10">
        <v>46</v>
      </c>
      <c r="G56" s="14">
        <f t="shared" ref="G56:G60" si="62">E56/F56</f>
        <v>0.24565217391304248</v>
      </c>
      <c r="H56" s="2">
        <v>0.8</v>
      </c>
      <c r="I56" s="3">
        <v>0.55200000000000005</v>
      </c>
      <c r="J56" s="14">
        <v>0.442</v>
      </c>
      <c r="K56" s="3">
        <v>2.36</v>
      </c>
      <c r="L56" s="13">
        <f t="shared" ref="L56:L60" si="63">L55</f>
        <v>450</v>
      </c>
      <c r="M56" s="15">
        <f t="shared" si="55"/>
        <v>1062</v>
      </c>
      <c r="N56" s="2">
        <v>0.6</v>
      </c>
      <c r="O56" s="15">
        <f t="shared" si="56"/>
        <v>618.78</v>
      </c>
      <c r="P56" s="15">
        <f t="shared" si="57"/>
        <v>607.48</v>
      </c>
      <c r="Q56" s="15">
        <f t="shared" ref="Q56:Q60" si="64">O56-P56</f>
        <v>11.299999999999955</v>
      </c>
      <c r="R56" s="15">
        <f t="shared" ref="R56:R60" si="65">N56+0.4</f>
        <v>1</v>
      </c>
      <c r="S56" s="15">
        <f t="shared" ref="S56:S60" si="66">R56</f>
        <v>1</v>
      </c>
      <c r="T56" s="14">
        <f t="shared" si="58"/>
        <v>0.24565217391304248</v>
      </c>
      <c r="U56" s="14">
        <f t="shared" si="59"/>
        <v>3.9623908663532568</v>
      </c>
      <c r="V56" s="14">
        <f t="shared" ref="V56:V60" si="67">(0.3326*(N56^(3/8))*(T56^0.5))/0.013</f>
        <v>10.46998157404326</v>
      </c>
      <c r="W56" s="29" t="str">
        <f t="shared" si="60"/>
        <v>Ok</v>
      </c>
    </row>
    <row r="57" spans="1:23" x14ac:dyDescent="0.25">
      <c r="A57" s="28" t="s">
        <v>35</v>
      </c>
      <c r="B57" s="2" t="s">
        <v>36</v>
      </c>
      <c r="C57" s="2">
        <v>608.70000000000005</v>
      </c>
      <c r="D57" s="2">
        <v>608.48</v>
      </c>
      <c r="E57" s="13">
        <f t="shared" si="61"/>
        <v>0.22000000000002728</v>
      </c>
      <c r="F57" s="10">
        <v>11</v>
      </c>
      <c r="G57" s="14">
        <f t="shared" si="62"/>
        <v>2.0000000000002481E-2</v>
      </c>
      <c r="H57" s="2">
        <v>0.8</v>
      </c>
      <c r="I57" s="3">
        <v>0.57599999999999996</v>
      </c>
      <c r="J57" s="14">
        <v>0.46100000000000002</v>
      </c>
      <c r="K57" s="3">
        <v>0.46100000000000002</v>
      </c>
      <c r="L57" s="13">
        <f t="shared" si="63"/>
        <v>450</v>
      </c>
      <c r="M57" s="15">
        <f t="shared" si="55"/>
        <v>207.45000000000002</v>
      </c>
      <c r="N57" s="2">
        <v>0.4</v>
      </c>
      <c r="O57" s="15">
        <f t="shared" si="56"/>
        <v>607.90000000000009</v>
      </c>
      <c r="P57" s="15">
        <f t="shared" si="57"/>
        <v>607.68000000000006</v>
      </c>
      <c r="Q57" s="15">
        <f t="shared" si="64"/>
        <v>0.22000000000002728</v>
      </c>
      <c r="R57" s="15">
        <f t="shared" si="65"/>
        <v>0.8</v>
      </c>
      <c r="S57" s="15">
        <f t="shared" si="66"/>
        <v>0.8</v>
      </c>
      <c r="T57" s="14">
        <f t="shared" si="58"/>
        <v>2.0000000000002481E-2</v>
      </c>
      <c r="U57" s="14">
        <f t="shared" si="59"/>
        <v>1.7415211551376761</v>
      </c>
      <c r="V57" s="14">
        <f t="shared" si="67"/>
        <v>2.5660575199390903</v>
      </c>
      <c r="W57" s="29" t="str">
        <f t="shared" si="60"/>
        <v>Ok</v>
      </c>
    </row>
    <row r="58" spans="1:23" x14ac:dyDescent="0.25">
      <c r="A58" s="28" t="s">
        <v>36</v>
      </c>
      <c r="B58" s="2" t="s">
        <v>38</v>
      </c>
      <c r="C58" s="2">
        <v>608.48</v>
      </c>
      <c r="D58" s="2">
        <v>601.25599999999997</v>
      </c>
      <c r="E58" s="13">
        <f t="shared" si="61"/>
        <v>7.2240000000000464</v>
      </c>
      <c r="F58" s="10">
        <v>48</v>
      </c>
      <c r="G58" s="14">
        <f t="shared" si="62"/>
        <v>0.15050000000000097</v>
      </c>
      <c r="H58" s="2">
        <v>0.8</v>
      </c>
      <c r="I58" s="3">
        <v>0.57599999999999996</v>
      </c>
      <c r="J58" s="14">
        <v>0.46100000000000002</v>
      </c>
      <c r="K58" s="3">
        <v>3.28</v>
      </c>
      <c r="L58" s="13">
        <f t="shared" si="63"/>
        <v>450</v>
      </c>
      <c r="M58" s="15">
        <f t="shared" si="55"/>
        <v>1476</v>
      </c>
      <c r="N58" s="2">
        <v>0.6</v>
      </c>
      <c r="O58" s="15">
        <f t="shared" si="56"/>
        <v>607.48</v>
      </c>
      <c r="P58" s="15">
        <f t="shared" si="57"/>
        <v>600.25599999999997</v>
      </c>
      <c r="Q58" s="15">
        <f t="shared" si="64"/>
        <v>7.2240000000000464</v>
      </c>
      <c r="R58" s="15">
        <f t="shared" si="65"/>
        <v>1</v>
      </c>
      <c r="S58" s="15">
        <f t="shared" si="66"/>
        <v>1</v>
      </c>
      <c r="T58" s="14">
        <f t="shared" si="58"/>
        <v>0.15050000000000097</v>
      </c>
      <c r="U58" s="14">
        <f t="shared" si="59"/>
        <v>5.5070517125587637</v>
      </c>
      <c r="V58" s="14">
        <f t="shared" si="67"/>
        <v>8.195092528568134</v>
      </c>
      <c r="W58" s="29" t="str">
        <f t="shared" si="60"/>
        <v>Ok</v>
      </c>
    </row>
    <row r="59" spans="1:23" x14ac:dyDescent="0.25">
      <c r="A59" s="28" t="s">
        <v>37</v>
      </c>
      <c r="B59" s="2" t="s">
        <v>38</v>
      </c>
      <c r="C59" s="2">
        <v>601.476</v>
      </c>
      <c r="D59" s="2">
        <v>601.25599999999997</v>
      </c>
      <c r="E59" s="13">
        <f t="shared" ref="E59" si="68">C59-D59</f>
        <v>0.22000000000002728</v>
      </c>
      <c r="F59" s="10">
        <v>11</v>
      </c>
      <c r="G59" s="14">
        <f t="shared" si="62"/>
        <v>2.0000000000002481E-2</v>
      </c>
      <c r="H59" s="2">
        <v>0.8</v>
      </c>
      <c r="I59" s="3">
        <v>0.35499999999999998</v>
      </c>
      <c r="J59" s="14">
        <f t="shared" ref="J59" si="69">H59*I59</f>
        <v>0.28399999999999997</v>
      </c>
      <c r="K59" s="3">
        <v>0.28399999999999997</v>
      </c>
      <c r="L59" s="13">
        <f t="shared" si="63"/>
        <v>450</v>
      </c>
      <c r="M59" s="15">
        <f t="shared" si="55"/>
        <v>127.79999999999998</v>
      </c>
      <c r="N59" s="2">
        <v>0.4</v>
      </c>
      <c r="O59" s="15">
        <f t="shared" si="56"/>
        <v>600.67600000000004</v>
      </c>
      <c r="P59" s="15">
        <f t="shared" si="57"/>
        <v>600.45600000000002</v>
      </c>
      <c r="Q59" s="15">
        <f t="shared" si="64"/>
        <v>0.22000000000002728</v>
      </c>
      <c r="R59" s="15">
        <f t="shared" si="65"/>
        <v>0.8</v>
      </c>
      <c r="S59" s="15">
        <f t="shared" si="66"/>
        <v>0.8</v>
      </c>
      <c r="T59" s="14">
        <f t="shared" si="58"/>
        <v>2.0000000000002481E-2</v>
      </c>
      <c r="U59" s="14">
        <f t="shared" si="59"/>
        <v>1.0728676964405637</v>
      </c>
      <c r="V59" s="14">
        <f t="shared" si="67"/>
        <v>2.5660575199390903</v>
      </c>
      <c r="W59" s="29" t="str">
        <f t="shared" si="60"/>
        <v>Ok</v>
      </c>
    </row>
    <row r="60" spans="1:23" x14ac:dyDescent="0.25">
      <c r="A60" s="28" t="s">
        <v>38</v>
      </c>
      <c r="B60" s="2" t="s">
        <v>40</v>
      </c>
      <c r="C60" s="2">
        <v>601.25599999999997</v>
      </c>
      <c r="D60" s="2">
        <v>600.75599999999997</v>
      </c>
      <c r="E60" s="13">
        <f t="shared" si="61"/>
        <v>0.5</v>
      </c>
      <c r="F60" s="10">
        <v>17</v>
      </c>
      <c r="G60" s="14">
        <f t="shared" si="62"/>
        <v>2.9411764705882353E-2</v>
      </c>
      <c r="H60" s="2">
        <v>0.8</v>
      </c>
      <c r="I60" s="3">
        <v>0.34</v>
      </c>
      <c r="J60" s="14">
        <f>H60*I60</f>
        <v>0.27200000000000002</v>
      </c>
      <c r="K60" s="3">
        <v>3.8359999999999999</v>
      </c>
      <c r="L60" s="13">
        <f t="shared" si="63"/>
        <v>450</v>
      </c>
      <c r="M60" s="15">
        <f t="shared" si="55"/>
        <v>1726.2</v>
      </c>
      <c r="N60" s="2">
        <v>0.6</v>
      </c>
      <c r="O60" s="15">
        <f t="shared" si="56"/>
        <v>600.25599999999997</v>
      </c>
      <c r="P60" s="15">
        <f t="shared" si="57"/>
        <v>599.75599999999997</v>
      </c>
      <c r="Q60" s="15">
        <f t="shared" si="64"/>
        <v>0.5</v>
      </c>
      <c r="R60" s="15">
        <f t="shared" si="65"/>
        <v>1</v>
      </c>
      <c r="S60" s="15">
        <f t="shared" si="66"/>
        <v>1</v>
      </c>
      <c r="T60" s="14">
        <f t="shared" si="58"/>
        <v>2.9411764705882353E-2</v>
      </c>
      <c r="U60" s="14">
        <f t="shared" si="59"/>
        <v>6.4405641370047002</v>
      </c>
      <c r="V60" s="14">
        <f t="shared" si="67"/>
        <v>3.62281496421754</v>
      </c>
      <c r="W60" s="29" t="str">
        <f t="shared" si="60"/>
        <v>Ok</v>
      </c>
    </row>
    <row r="61" spans="1:23" ht="15.75" thickBot="1" x14ac:dyDescent="0.3">
      <c r="A61" s="30"/>
      <c r="B61" s="31"/>
      <c r="C61" s="31"/>
      <c r="D61" s="31"/>
      <c r="E61" s="32"/>
      <c r="F61" s="33"/>
      <c r="G61" s="34"/>
      <c r="H61" s="31"/>
      <c r="I61" s="35"/>
      <c r="J61" s="34"/>
      <c r="K61" s="35"/>
      <c r="L61" s="32"/>
      <c r="M61" s="36"/>
      <c r="N61" s="31"/>
      <c r="O61" s="36"/>
      <c r="P61" s="36"/>
      <c r="Q61" s="36"/>
      <c r="R61" s="36"/>
      <c r="S61" s="36"/>
      <c r="T61" s="34"/>
      <c r="U61" s="34"/>
      <c r="V61" s="34"/>
      <c r="W61" s="37"/>
    </row>
    <row r="63" spans="1:23" ht="21.75" thickBot="1" x14ac:dyDescent="0.4">
      <c r="A63" s="38" t="s">
        <v>39</v>
      </c>
      <c r="B63" s="38" t="s">
        <v>47</v>
      </c>
    </row>
    <row r="64" spans="1:23" ht="15.75" thickBot="1" x14ac:dyDescent="0.3">
      <c r="A64" s="79" t="s">
        <v>0</v>
      </c>
      <c r="B64" s="80"/>
      <c r="C64" s="80"/>
      <c r="D64" s="80"/>
      <c r="E64" s="80"/>
      <c r="F64" s="80"/>
      <c r="G64" s="81"/>
      <c r="H64" s="79" t="s">
        <v>8</v>
      </c>
      <c r="I64" s="80"/>
      <c r="J64" s="80"/>
      <c r="K64" s="81"/>
      <c r="L64" s="82" t="s">
        <v>31</v>
      </c>
      <c r="M64" s="83"/>
      <c r="N64" s="84"/>
      <c r="O64" s="85" t="s">
        <v>29</v>
      </c>
      <c r="P64" s="86"/>
      <c r="Q64" s="86"/>
      <c r="R64" s="86"/>
      <c r="S64" s="86"/>
      <c r="T64" s="87"/>
      <c r="U64" s="85" t="s">
        <v>30</v>
      </c>
      <c r="V64" s="87"/>
      <c r="W64" s="64" t="s">
        <v>28</v>
      </c>
    </row>
    <row r="65" spans="1:23" ht="15" customHeight="1" x14ac:dyDescent="0.25">
      <c r="A65" s="67" t="s">
        <v>1</v>
      </c>
      <c r="B65" s="68"/>
      <c r="C65" s="69" t="s">
        <v>2</v>
      </c>
      <c r="D65" s="70"/>
      <c r="E65" s="68"/>
      <c r="F65" s="71" t="s">
        <v>3</v>
      </c>
      <c r="G65" s="73" t="s">
        <v>7</v>
      </c>
      <c r="H65" s="67" t="s">
        <v>9</v>
      </c>
      <c r="I65" s="70"/>
      <c r="J65" s="68"/>
      <c r="K65" s="71" t="s">
        <v>13</v>
      </c>
      <c r="L65" s="71" t="s">
        <v>14</v>
      </c>
      <c r="M65" s="71" t="s">
        <v>15</v>
      </c>
      <c r="N65" s="71" t="s">
        <v>16</v>
      </c>
      <c r="O65" s="69" t="s">
        <v>17</v>
      </c>
      <c r="P65" s="68"/>
      <c r="Q65" s="71" t="s">
        <v>18</v>
      </c>
      <c r="R65" s="69" t="s">
        <v>19</v>
      </c>
      <c r="S65" s="68"/>
      <c r="T65" s="75" t="s">
        <v>20</v>
      </c>
      <c r="U65" s="71" t="s">
        <v>21</v>
      </c>
      <c r="V65" s="77" t="s">
        <v>22</v>
      </c>
      <c r="W65" s="65"/>
    </row>
    <row r="66" spans="1:23" ht="15.75" thickBot="1" x14ac:dyDescent="0.3">
      <c r="A66" s="23" t="s">
        <v>4</v>
      </c>
      <c r="B66" s="24" t="s">
        <v>5</v>
      </c>
      <c r="C66" s="24" t="s">
        <v>4</v>
      </c>
      <c r="D66" s="24" t="s">
        <v>5</v>
      </c>
      <c r="E66" s="24" t="s">
        <v>6</v>
      </c>
      <c r="F66" s="72"/>
      <c r="G66" s="74"/>
      <c r="H66" s="25" t="s">
        <v>10</v>
      </c>
      <c r="I66" s="24" t="s">
        <v>11</v>
      </c>
      <c r="J66" s="24" t="s">
        <v>12</v>
      </c>
      <c r="K66" s="72"/>
      <c r="L66" s="72"/>
      <c r="M66" s="72"/>
      <c r="N66" s="72"/>
      <c r="O66" s="24" t="s">
        <v>4</v>
      </c>
      <c r="P66" s="24" t="s">
        <v>5</v>
      </c>
      <c r="Q66" s="72"/>
      <c r="R66" s="24" t="s">
        <v>4</v>
      </c>
      <c r="S66" s="24" t="s">
        <v>5</v>
      </c>
      <c r="T66" s="76"/>
      <c r="U66" s="72"/>
      <c r="V66" s="78"/>
      <c r="W66" s="66"/>
    </row>
    <row r="67" spans="1:23" x14ac:dyDescent="0.25">
      <c r="A67" s="26" t="s">
        <v>33</v>
      </c>
      <c r="B67" s="17" t="s">
        <v>35</v>
      </c>
      <c r="C67" s="17">
        <v>611.71799999999996</v>
      </c>
      <c r="D67" s="17">
        <v>605.95000000000005</v>
      </c>
      <c r="E67" s="18">
        <f>C67-D67</f>
        <v>5.7679999999999154</v>
      </c>
      <c r="F67" s="19">
        <v>65</v>
      </c>
      <c r="G67" s="20">
        <f>E67/F67</f>
        <v>8.8738461538460239E-2</v>
      </c>
      <c r="H67" s="17">
        <v>0.8</v>
      </c>
      <c r="I67" s="21">
        <v>1.2</v>
      </c>
      <c r="J67" s="20">
        <f>H67*I67</f>
        <v>0.96</v>
      </c>
      <c r="K67" s="21">
        <v>0.96</v>
      </c>
      <c r="L67" s="17">
        <v>450</v>
      </c>
      <c r="M67" s="22">
        <f t="shared" ref="M67:M69" si="70">K67*L67</f>
        <v>432</v>
      </c>
      <c r="N67" s="17">
        <v>0.6</v>
      </c>
      <c r="O67" s="22">
        <f t="shared" ref="O67:O69" si="71">C67-R67</f>
        <v>610.71799999999996</v>
      </c>
      <c r="P67" s="22">
        <f t="shared" ref="P67:P69" si="72">D67-S67</f>
        <v>604.95000000000005</v>
      </c>
      <c r="Q67" s="22">
        <f>O67-P67</f>
        <v>5.7679999999999154</v>
      </c>
      <c r="R67" s="22">
        <f>N67+0.4</f>
        <v>1</v>
      </c>
      <c r="S67" s="22">
        <f>R67</f>
        <v>1</v>
      </c>
      <c r="T67" s="20">
        <f t="shared" ref="T67:T69" si="73">Q67/F67</f>
        <v>8.8738461538460239E-2</v>
      </c>
      <c r="U67" s="20">
        <f t="shared" ref="U67:U69" si="74">(M67/1000)/(0.7445*(N67^2))</f>
        <v>1.6118200134318332</v>
      </c>
      <c r="V67" s="20">
        <f>(0.3326*(N67^(3/8))*(T67^0.5))/0.013</f>
        <v>6.2927656586047718</v>
      </c>
      <c r="W67" s="27" t="str">
        <f t="shared" ref="W67:W69" si="75">IF(V67&gt;(M67/1000),"Ok", "Não Ok")</f>
        <v>Ok</v>
      </c>
    </row>
    <row r="68" spans="1:23" x14ac:dyDescent="0.25">
      <c r="A68" s="28" t="s">
        <v>34</v>
      </c>
      <c r="B68" s="2" t="s">
        <v>35</v>
      </c>
      <c r="C68" s="2">
        <v>606.27300000000002</v>
      </c>
      <c r="D68" s="2">
        <v>605.95000000000005</v>
      </c>
      <c r="E68" s="13">
        <f t="shared" ref="E68:E69" si="76">C68-D68</f>
        <v>0.32299999999997908</v>
      </c>
      <c r="F68" s="10">
        <v>16</v>
      </c>
      <c r="G68" s="14">
        <f t="shared" ref="G68:G69" si="77">E68/F68</f>
        <v>2.0187499999998693E-2</v>
      </c>
      <c r="H68" s="2">
        <v>0.8</v>
      </c>
      <c r="I68" s="3">
        <v>0.78</v>
      </c>
      <c r="J68" s="14">
        <f>H68*I68</f>
        <v>0.62400000000000011</v>
      </c>
      <c r="K68" s="3">
        <v>0.624</v>
      </c>
      <c r="L68" s="13">
        <f t="shared" ref="L68:L69" si="78">L67</f>
        <v>450</v>
      </c>
      <c r="M68" s="15">
        <f t="shared" si="70"/>
        <v>280.8</v>
      </c>
      <c r="N68" s="2">
        <v>0.4</v>
      </c>
      <c r="O68" s="15">
        <f t="shared" si="71"/>
        <v>605.47300000000007</v>
      </c>
      <c r="P68" s="15">
        <f t="shared" si="72"/>
        <v>605.15000000000009</v>
      </c>
      <c r="Q68" s="15">
        <f t="shared" ref="Q68:Q69" si="79">O68-P68</f>
        <v>0.32299999999997908</v>
      </c>
      <c r="R68" s="15">
        <f t="shared" ref="R68:R69" si="80">N68+0.4</f>
        <v>0.8</v>
      </c>
      <c r="S68" s="15">
        <f t="shared" ref="S68:S69" si="81">R68</f>
        <v>0.8</v>
      </c>
      <c r="T68" s="14">
        <f t="shared" si="73"/>
        <v>2.0187499999998693E-2</v>
      </c>
      <c r="U68" s="14">
        <f t="shared" si="74"/>
        <v>2.3572867696440558</v>
      </c>
      <c r="V68" s="14">
        <f t="shared" ref="V68:V69" si="82">(0.3326*(N68^(3/8))*(T68^0.5))/0.013</f>
        <v>2.5780578543922914</v>
      </c>
      <c r="W68" s="29" t="str">
        <f t="shared" si="75"/>
        <v>Ok</v>
      </c>
    </row>
    <row r="69" spans="1:23" x14ac:dyDescent="0.25">
      <c r="A69" s="28" t="s">
        <v>35</v>
      </c>
      <c r="B69" s="2" t="s">
        <v>36</v>
      </c>
      <c r="C69" s="2">
        <v>605.95000000000005</v>
      </c>
      <c r="D69" s="2">
        <v>604.32100000000003</v>
      </c>
      <c r="E69" s="13">
        <f t="shared" si="76"/>
        <v>1.6290000000000191</v>
      </c>
      <c r="F69" s="10">
        <v>35</v>
      </c>
      <c r="G69" s="14">
        <f t="shared" si="77"/>
        <v>4.6542857142857691E-2</v>
      </c>
      <c r="H69" s="2">
        <v>0.8</v>
      </c>
      <c r="I69" s="3">
        <v>0.42</v>
      </c>
      <c r="J69" s="14">
        <f>H69*I69</f>
        <v>0.33600000000000002</v>
      </c>
      <c r="K69" s="3">
        <v>1.92</v>
      </c>
      <c r="L69" s="13">
        <f t="shared" si="78"/>
        <v>450</v>
      </c>
      <c r="M69" s="15">
        <f t="shared" si="70"/>
        <v>864</v>
      </c>
      <c r="N69" s="2">
        <v>0.6</v>
      </c>
      <c r="O69" s="15">
        <f t="shared" si="71"/>
        <v>604.95000000000005</v>
      </c>
      <c r="P69" s="15">
        <f t="shared" si="72"/>
        <v>603.32100000000003</v>
      </c>
      <c r="Q69" s="15">
        <f t="shared" si="79"/>
        <v>1.6290000000000191</v>
      </c>
      <c r="R69" s="15">
        <f t="shared" si="80"/>
        <v>1</v>
      </c>
      <c r="S69" s="15">
        <f t="shared" si="81"/>
        <v>1</v>
      </c>
      <c r="T69" s="14">
        <f t="shared" si="73"/>
        <v>4.6542857142857691E-2</v>
      </c>
      <c r="U69" s="14">
        <f t="shared" si="74"/>
        <v>3.2236400268636665</v>
      </c>
      <c r="V69" s="14">
        <f t="shared" si="82"/>
        <v>4.5573473576600989</v>
      </c>
      <c r="W69" s="29" t="str">
        <f t="shared" si="75"/>
        <v>Ok</v>
      </c>
    </row>
    <row r="70" spans="1:23" ht="15.75" thickBot="1" x14ac:dyDescent="0.3">
      <c r="A70" s="30"/>
      <c r="B70" s="31"/>
      <c r="C70" s="31"/>
      <c r="D70" s="31"/>
      <c r="E70" s="32"/>
      <c r="F70" s="33"/>
      <c r="G70" s="34"/>
      <c r="H70" s="31"/>
      <c r="I70" s="35"/>
      <c r="J70" s="34"/>
      <c r="K70" s="35"/>
      <c r="L70" s="32"/>
      <c r="M70" s="36"/>
      <c r="N70" s="31"/>
      <c r="O70" s="36"/>
      <c r="P70" s="36"/>
      <c r="Q70" s="36"/>
      <c r="R70" s="36"/>
      <c r="S70" s="36"/>
      <c r="T70" s="34"/>
      <c r="U70" s="34"/>
      <c r="V70" s="34"/>
      <c r="W70" s="37"/>
    </row>
    <row r="72" spans="1:23" ht="21.75" thickBot="1" x14ac:dyDescent="0.4">
      <c r="B72" s="38" t="s">
        <v>49</v>
      </c>
      <c r="L72" s="6"/>
      <c r="M72" s="6"/>
    </row>
    <row r="73" spans="1:23" ht="15.75" thickBot="1" x14ac:dyDescent="0.3">
      <c r="A73" s="54" t="s">
        <v>0</v>
      </c>
      <c r="B73" s="55"/>
      <c r="C73" s="55"/>
      <c r="D73" s="55"/>
      <c r="E73" s="55"/>
      <c r="F73" s="55"/>
      <c r="G73" s="56"/>
      <c r="H73" s="54" t="s">
        <v>8</v>
      </c>
      <c r="I73" s="55"/>
      <c r="J73" s="55"/>
      <c r="K73" s="56"/>
      <c r="L73" s="57" t="s">
        <v>31</v>
      </c>
      <c r="M73" s="58"/>
      <c r="N73" s="59"/>
      <c r="O73" s="60" t="s">
        <v>29</v>
      </c>
      <c r="P73" s="61"/>
      <c r="Q73" s="61"/>
      <c r="R73" s="61"/>
      <c r="S73" s="61"/>
      <c r="T73" s="62"/>
      <c r="U73" s="60" t="s">
        <v>30</v>
      </c>
      <c r="V73" s="63"/>
      <c r="W73" s="40" t="s">
        <v>28</v>
      </c>
    </row>
    <row r="74" spans="1:23" x14ac:dyDescent="0.25">
      <c r="A74" s="43" t="s">
        <v>1</v>
      </c>
      <c r="B74" s="44"/>
      <c r="C74" s="44" t="s">
        <v>2</v>
      </c>
      <c r="D74" s="44"/>
      <c r="E74" s="44"/>
      <c r="F74" s="45" t="s">
        <v>3</v>
      </c>
      <c r="G74" s="47" t="s">
        <v>7</v>
      </c>
      <c r="H74" s="49" t="s">
        <v>9</v>
      </c>
      <c r="I74" s="44"/>
      <c r="J74" s="44"/>
      <c r="K74" s="45" t="s">
        <v>13</v>
      </c>
      <c r="L74" s="45" t="s">
        <v>14</v>
      </c>
      <c r="M74" s="45" t="s">
        <v>15</v>
      </c>
      <c r="N74" s="45" t="s">
        <v>16</v>
      </c>
      <c r="O74" s="44" t="s">
        <v>17</v>
      </c>
      <c r="P74" s="44"/>
      <c r="Q74" s="45" t="s">
        <v>18</v>
      </c>
      <c r="R74" s="44" t="s">
        <v>19</v>
      </c>
      <c r="S74" s="44"/>
      <c r="T74" s="50" t="s">
        <v>20</v>
      </c>
      <c r="U74" s="45" t="s">
        <v>21</v>
      </c>
      <c r="V74" s="52" t="s">
        <v>22</v>
      </c>
      <c r="W74" s="41"/>
    </row>
    <row r="75" spans="1:23" ht="15.75" thickBot="1" x14ac:dyDescent="0.3">
      <c r="A75" s="23" t="s">
        <v>4</v>
      </c>
      <c r="B75" s="24" t="s">
        <v>5</v>
      </c>
      <c r="C75" s="24" t="s">
        <v>4</v>
      </c>
      <c r="D75" s="24" t="s">
        <v>5</v>
      </c>
      <c r="E75" s="24" t="s">
        <v>6</v>
      </c>
      <c r="F75" s="46"/>
      <c r="G75" s="48"/>
      <c r="H75" s="25" t="s">
        <v>10</v>
      </c>
      <c r="I75" s="24" t="s">
        <v>11</v>
      </c>
      <c r="J75" s="24" t="s">
        <v>12</v>
      </c>
      <c r="K75" s="46"/>
      <c r="L75" s="46"/>
      <c r="M75" s="46"/>
      <c r="N75" s="46"/>
      <c r="O75" s="24" t="s">
        <v>4</v>
      </c>
      <c r="P75" s="24" t="s">
        <v>5</v>
      </c>
      <c r="Q75" s="46"/>
      <c r="R75" s="24" t="s">
        <v>4</v>
      </c>
      <c r="S75" s="24" t="s">
        <v>5</v>
      </c>
      <c r="T75" s="51"/>
      <c r="U75" s="46"/>
      <c r="V75" s="53"/>
      <c r="W75" s="42"/>
    </row>
    <row r="76" spans="1:23" x14ac:dyDescent="0.25">
      <c r="A76" s="26" t="s">
        <v>33</v>
      </c>
      <c r="B76" s="17" t="s">
        <v>34</v>
      </c>
      <c r="C76" s="17">
        <v>607.93499999999995</v>
      </c>
      <c r="D76" s="17">
        <v>607.4</v>
      </c>
      <c r="E76" s="18">
        <f>C76-D76</f>
        <v>0.53499999999996817</v>
      </c>
      <c r="F76" s="19">
        <v>10.5</v>
      </c>
      <c r="G76" s="20">
        <f>E76/F76</f>
        <v>5.0952380952377918E-2</v>
      </c>
      <c r="H76" s="17">
        <v>0.8</v>
      </c>
      <c r="I76" s="21">
        <v>0.6</v>
      </c>
      <c r="J76" s="20">
        <f>H76*I76</f>
        <v>0.48</v>
      </c>
      <c r="K76" s="21">
        <v>0.48</v>
      </c>
      <c r="L76" s="17">
        <v>450</v>
      </c>
      <c r="M76" s="22">
        <f t="shared" ref="M76:M77" si="83">K76*L76</f>
        <v>216</v>
      </c>
      <c r="N76" s="17">
        <v>0.4</v>
      </c>
      <c r="O76" s="22">
        <f t="shared" ref="O76:O77" si="84">C76-R76</f>
        <v>607.13499999999999</v>
      </c>
      <c r="P76" s="22">
        <f t="shared" ref="P76:P77" si="85">D76-S76</f>
        <v>606.6</v>
      </c>
      <c r="Q76" s="22">
        <f>O76-P76</f>
        <v>0.53499999999996817</v>
      </c>
      <c r="R76" s="22">
        <f>N76+0.4</f>
        <v>0.8</v>
      </c>
      <c r="S76" s="22">
        <f>R76</f>
        <v>0.8</v>
      </c>
      <c r="T76" s="20">
        <f t="shared" ref="T76:T77" si="86">Q76/F76</f>
        <v>5.0952380952377918E-2</v>
      </c>
      <c r="U76" s="20">
        <f t="shared" ref="U76:U77" si="87">(M76/1000)/(0.7445*(N76^2))</f>
        <v>1.8132975151108122</v>
      </c>
      <c r="V76" s="20">
        <f>(0.3326*(N76^(3/8))*(T76^0.5))/0.013</f>
        <v>4.0957518000883075</v>
      </c>
      <c r="W76" s="27" t="str">
        <f t="shared" ref="W76:W77" si="88">IF(V76&gt;(M76/1000),"Ok", "Não Ok")</f>
        <v>Ok</v>
      </c>
    </row>
    <row r="77" spans="1:23" x14ac:dyDescent="0.25">
      <c r="A77" s="28" t="s">
        <v>34</v>
      </c>
      <c r="B77" s="2" t="s">
        <v>35</v>
      </c>
      <c r="C77" s="2">
        <v>607.4</v>
      </c>
      <c r="D77" s="2">
        <v>607.00400000000002</v>
      </c>
      <c r="E77" s="13">
        <f t="shared" ref="E77" si="89">C77-D77</f>
        <v>0.39599999999995816</v>
      </c>
      <c r="F77" s="10">
        <v>51</v>
      </c>
      <c r="G77" s="14">
        <f t="shared" ref="G77" si="90">E77/F77</f>
        <v>7.7647058823521213E-3</v>
      </c>
      <c r="H77" s="2">
        <v>0.8</v>
      </c>
      <c r="I77" s="3">
        <v>0.61199999999999999</v>
      </c>
      <c r="J77" s="14">
        <f>H77*I77</f>
        <v>0.48960000000000004</v>
      </c>
      <c r="K77" s="3">
        <v>0.97</v>
      </c>
      <c r="L77" s="13">
        <f t="shared" ref="L77" si="91">L76</f>
        <v>450</v>
      </c>
      <c r="M77" s="15">
        <f t="shared" si="83"/>
        <v>436.5</v>
      </c>
      <c r="N77" s="2">
        <v>0.6</v>
      </c>
      <c r="O77" s="15">
        <f t="shared" si="84"/>
        <v>606.4</v>
      </c>
      <c r="P77" s="15">
        <f t="shared" si="85"/>
        <v>606.00400000000002</v>
      </c>
      <c r="Q77" s="15">
        <f t="shared" ref="Q77" si="92">O77-P77</f>
        <v>0.39599999999995816</v>
      </c>
      <c r="R77" s="15">
        <f t="shared" ref="R77" si="93">N77+0.4</f>
        <v>1</v>
      </c>
      <c r="S77" s="15">
        <f t="shared" ref="S77" si="94">R77</f>
        <v>1</v>
      </c>
      <c r="T77" s="14">
        <f t="shared" si="86"/>
        <v>7.7647058823521213E-3</v>
      </c>
      <c r="U77" s="14">
        <f t="shared" si="87"/>
        <v>1.6286098052384148</v>
      </c>
      <c r="V77" s="14">
        <f t="shared" ref="V77" si="95">(0.3326*(N77^(3/8))*(T77^0.5))/0.013</f>
        <v>1.8614360321936092</v>
      </c>
      <c r="W77" s="29" t="str">
        <f t="shared" si="88"/>
        <v>Ok</v>
      </c>
    </row>
    <row r="78" spans="1:23" ht="15.75" thickBot="1" x14ac:dyDescent="0.3">
      <c r="A78" s="30"/>
      <c r="B78" s="31"/>
      <c r="C78" s="31"/>
      <c r="D78" s="31"/>
      <c r="E78" s="32"/>
      <c r="F78" s="33"/>
      <c r="G78" s="34"/>
      <c r="H78" s="31"/>
      <c r="I78" s="35"/>
      <c r="J78" s="34"/>
      <c r="K78" s="35"/>
      <c r="L78" s="32"/>
      <c r="M78" s="36"/>
      <c r="N78" s="31"/>
      <c r="O78" s="36"/>
      <c r="P78" s="36"/>
      <c r="Q78" s="36"/>
      <c r="R78" s="36"/>
      <c r="S78" s="36"/>
      <c r="T78" s="34"/>
      <c r="U78" s="34"/>
      <c r="V78" s="34"/>
      <c r="W78" s="37"/>
    </row>
    <row r="80" spans="1:23" x14ac:dyDescent="0.25">
      <c r="C80" t="s">
        <v>53</v>
      </c>
      <c r="H80" t="s">
        <v>52</v>
      </c>
    </row>
    <row r="81" spans="8:8" x14ac:dyDescent="0.25">
      <c r="H81" t="s">
        <v>50</v>
      </c>
    </row>
    <row r="82" spans="8:8" x14ac:dyDescent="0.25">
      <c r="H82" t="s">
        <v>51</v>
      </c>
    </row>
  </sheetData>
  <mergeCells count="157">
    <mergeCell ref="W52:W54"/>
    <mergeCell ref="A53:B53"/>
    <mergeCell ref="C53:E53"/>
    <mergeCell ref="F53:F54"/>
    <mergeCell ref="G53:G54"/>
    <mergeCell ref="H53:J53"/>
    <mergeCell ref="K53:K54"/>
    <mergeCell ref="L53:L54"/>
    <mergeCell ref="M53:M54"/>
    <mergeCell ref="N53:N54"/>
    <mergeCell ref="O53:P53"/>
    <mergeCell ref="Q53:Q54"/>
    <mergeCell ref="R53:S53"/>
    <mergeCell ref="T53:T54"/>
    <mergeCell ref="U53:U54"/>
    <mergeCell ref="V53:V54"/>
    <mergeCell ref="A52:G52"/>
    <mergeCell ref="H52:K52"/>
    <mergeCell ref="L52:N52"/>
    <mergeCell ref="O52:T52"/>
    <mergeCell ref="U52:V52"/>
    <mergeCell ref="J18:M18"/>
    <mergeCell ref="I4:I7"/>
    <mergeCell ref="H10:J10"/>
    <mergeCell ref="K10:K11"/>
    <mergeCell ref="L10:L11"/>
    <mergeCell ref="M10:M11"/>
    <mergeCell ref="H9:K9"/>
    <mergeCell ref="W9:W11"/>
    <mergeCell ref="A1:W1"/>
    <mergeCell ref="A2:W2"/>
    <mergeCell ref="A3:O3"/>
    <mergeCell ref="A4:B5"/>
    <mergeCell ref="C4:H5"/>
    <mergeCell ref="A6:B7"/>
    <mergeCell ref="C6:H7"/>
    <mergeCell ref="A9:G9"/>
    <mergeCell ref="A10:B10"/>
    <mergeCell ref="C10:E10"/>
    <mergeCell ref="F10:F11"/>
    <mergeCell ref="G10:G11"/>
    <mergeCell ref="U10:U11"/>
    <mergeCell ref="L9:N9"/>
    <mergeCell ref="O9:T9"/>
    <mergeCell ref="U9:V9"/>
    <mergeCell ref="J4:S7"/>
    <mergeCell ref="V10:V11"/>
    <mergeCell ref="N10:N11"/>
    <mergeCell ref="O10:P10"/>
    <mergeCell ref="Q10:Q11"/>
    <mergeCell ref="R10:S10"/>
    <mergeCell ref="T10:T11"/>
    <mergeCell ref="W19:W21"/>
    <mergeCell ref="A20:B20"/>
    <mergeCell ref="C20:E20"/>
    <mergeCell ref="F20:F21"/>
    <mergeCell ref="G20:G21"/>
    <mergeCell ref="H20:J20"/>
    <mergeCell ref="K20:K21"/>
    <mergeCell ref="L20:L21"/>
    <mergeCell ref="M20:M21"/>
    <mergeCell ref="N20:N21"/>
    <mergeCell ref="O20:P20"/>
    <mergeCell ref="Q20:Q21"/>
    <mergeCell ref="R20:S20"/>
    <mergeCell ref="T20:T21"/>
    <mergeCell ref="U20:U21"/>
    <mergeCell ref="V20:V21"/>
    <mergeCell ref="A19:G19"/>
    <mergeCell ref="H19:K19"/>
    <mergeCell ref="L19:N19"/>
    <mergeCell ref="O19:T19"/>
    <mergeCell ref="U19:V19"/>
    <mergeCell ref="W30:W32"/>
    <mergeCell ref="A31:B31"/>
    <mergeCell ref="C31:E31"/>
    <mergeCell ref="F31:F32"/>
    <mergeCell ref="G31:G32"/>
    <mergeCell ref="H31:J31"/>
    <mergeCell ref="K31:K32"/>
    <mergeCell ref="L31:L32"/>
    <mergeCell ref="M31:M32"/>
    <mergeCell ref="N31:N32"/>
    <mergeCell ref="O31:P31"/>
    <mergeCell ref="Q31:Q32"/>
    <mergeCell ref="R31:S31"/>
    <mergeCell ref="T31:T32"/>
    <mergeCell ref="U31:U32"/>
    <mergeCell ref="V31:V32"/>
    <mergeCell ref="A30:G30"/>
    <mergeCell ref="H30:K30"/>
    <mergeCell ref="L30:N30"/>
    <mergeCell ref="O30:T30"/>
    <mergeCell ref="U30:V30"/>
    <mergeCell ref="W64:W66"/>
    <mergeCell ref="A65:B65"/>
    <mergeCell ref="C65:E65"/>
    <mergeCell ref="F65:F66"/>
    <mergeCell ref="G65:G66"/>
    <mergeCell ref="H65:J65"/>
    <mergeCell ref="K65:K66"/>
    <mergeCell ref="L65:L66"/>
    <mergeCell ref="M65:M66"/>
    <mergeCell ref="N65:N66"/>
    <mergeCell ref="O65:P65"/>
    <mergeCell ref="Q65:Q66"/>
    <mergeCell ref="R65:S65"/>
    <mergeCell ref="T65:T66"/>
    <mergeCell ref="U65:U66"/>
    <mergeCell ref="V65:V66"/>
    <mergeCell ref="A64:G64"/>
    <mergeCell ref="H64:K64"/>
    <mergeCell ref="L64:N64"/>
    <mergeCell ref="O64:T64"/>
    <mergeCell ref="U64:V64"/>
    <mergeCell ref="W44:W46"/>
    <mergeCell ref="A45:B45"/>
    <mergeCell ref="Q45:Q46"/>
    <mergeCell ref="R45:S45"/>
    <mergeCell ref="T45:T46"/>
    <mergeCell ref="U45:U46"/>
    <mergeCell ref="V45:V46"/>
    <mergeCell ref="A44:G44"/>
    <mergeCell ref="H44:K44"/>
    <mergeCell ref="L44:N44"/>
    <mergeCell ref="O44:T44"/>
    <mergeCell ref="U44:V44"/>
    <mergeCell ref="C45:E45"/>
    <mergeCell ref="F45:F46"/>
    <mergeCell ref="G45:G46"/>
    <mergeCell ref="H45:J45"/>
    <mergeCell ref="K45:K46"/>
    <mergeCell ref="L45:L46"/>
    <mergeCell ref="M45:M46"/>
    <mergeCell ref="N45:N46"/>
    <mergeCell ref="O45:P45"/>
    <mergeCell ref="W73:W75"/>
    <mergeCell ref="A74:B74"/>
    <mergeCell ref="C74:E74"/>
    <mergeCell ref="F74:F75"/>
    <mergeCell ref="G74:G75"/>
    <mergeCell ref="H74:J74"/>
    <mergeCell ref="K74:K75"/>
    <mergeCell ref="L74:L75"/>
    <mergeCell ref="M74:M75"/>
    <mergeCell ref="N74:N75"/>
    <mergeCell ref="O74:P74"/>
    <mergeCell ref="Q74:Q75"/>
    <mergeCell ref="R74:S74"/>
    <mergeCell ref="T74:T75"/>
    <mergeCell ref="U74:U75"/>
    <mergeCell ref="V74:V75"/>
    <mergeCell ref="A73:G73"/>
    <mergeCell ref="H73:K73"/>
    <mergeCell ref="L73:N73"/>
    <mergeCell ref="O73:T73"/>
    <mergeCell ref="U73:V73"/>
  </mergeCells>
  <conditionalFormatting sqref="W67:W70 W55:W61 W33:W37 W22:W27 W12:W16 W47:W49">
    <cfRule type="containsText" dxfId="1" priority="12" operator="containsText" text="Não Ok">
      <formula>NOT(ISERROR(SEARCH("Não Ok",W12)))</formula>
    </cfRule>
  </conditionalFormatting>
  <conditionalFormatting sqref="W76:W78">
    <cfRule type="containsText" dxfId="0" priority="1" operator="containsText" text="Não Ok">
      <formula>NOT(ISERROR(SEARCH("Não Ok",W76)))</formula>
    </cfRule>
  </conditionalFormatting>
  <pageMargins left="0.511811024" right="0.511811024" top="0.78740157499999996" bottom="0.78740157499999996" header="0.31496062000000002" footer="0.31496062000000002"/>
  <pageSetup paperSize="9" scale="76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Engenharia</cp:lastModifiedBy>
  <cp:lastPrinted>2014-03-28T16:29:35Z</cp:lastPrinted>
  <dcterms:created xsi:type="dcterms:W3CDTF">2009-06-09T23:39:49Z</dcterms:created>
  <dcterms:modified xsi:type="dcterms:W3CDTF">2014-04-01T19:04:26Z</dcterms:modified>
</cp:coreProperties>
</file>